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SC\AAR 2023\Annual Audit Report 2023\3rd draft\"/>
    </mc:Choice>
  </mc:AlternateContent>
  <bookViews>
    <workbookView xWindow="0" yWindow="0" windowWidth="19200" windowHeight="6930" tabRatio="760"/>
  </bookViews>
  <sheets>
    <sheet name="Financial Position2023" sheetId="10" r:id="rId1"/>
    <sheet name="Financial Performance 2023" sheetId="14" r:id="rId2"/>
    <sheet name="Statement Equity 2023" sheetId="11" r:id="rId3"/>
    <sheet name="Cash Flow 2023" sheetId="12" r:id="rId4"/>
    <sheet name="SCBAA2023" sheetId="13" r:id="rId5"/>
  </sheets>
  <calcPr calcId="162913"/>
</workbook>
</file>

<file path=xl/calcChain.xml><?xml version="1.0" encoding="utf-8"?>
<calcChain xmlns="http://schemas.openxmlformats.org/spreadsheetml/2006/main">
  <c r="A25" i="14" l="1"/>
  <c r="A20" i="11" s="1"/>
  <c r="A45" i="12" s="1"/>
  <c r="A24" i="13" s="1"/>
  <c r="H35" i="10" l="1"/>
  <c r="E12" i="11"/>
  <c r="I15" i="14"/>
  <c r="G15" i="14"/>
  <c r="F24" i="12"/>
  <c r="F22" i="12"/>
  <c r="F26" i="12" s="1"/>
  <c r="F15" i="12"/>
  <c r="F16" i="12"/>
  <c r="F27" i="12" s="1"/>
  <c r="H33" i="12"/>
  <c r="H34" i="12" s="1"/>
  <c r="H26" i="12"/>
  <c r="H16" i="12"/>
  <c r="J21" i="13"/>
  <c r="H21" i="13"/>
  <c r="F21" i="13"/>
  <c r="J15" i="13"/>
  <c r="H15" i="13"/>
  <c r="H22" i="13"/>
  <c r="F15" i="13"/>
  <c r="F22" i="13" s="1"/>
  <c r="G16" i="11"/>
  <c r="G12" i="11"/>
  <c r="G18" i="11" s="1"/>
  <c r="G21" i="14"/>
  <c r="I21" i="14"/>
  <c r="J35" i="10"/>
  <c r="J29" i="10"/>
  <c r="J30" i="10" s="1"/>
  <c r="J20" i="10"/>
  <c r="J13" i="10"/>
  <c r="J21" i="10" s="1"/>
  <c r="H20" i="10"/>
  <c r="H13" i="10"/>
  <c r="H21" i="10" s="1"/>
  <c r="E16" i="11"/>
  <c r="F33" i="12"/>
  <c r="F34" i="12" s="1"/>
  <c r="H29" i="10"/>
  <c r="H30" i="10" s="1"/>
  <c r="J31" i="10" l="1"/>
  <c r="H31" i="10"/>
  <c r="J22" i="13"/>
  <c r="H27" i="12"/>
  <c r="H42" i="12" s="1"/>
  <c r="H43" i="12" s="1"/>
  <c r="F42" i="12"/>
  <c r="F43" i="12" s="1"/>
  <c r="E18" i="11"/>
  <c r="G23" i="14"/>
  <c r="I23" i="14"/>
</calcChain>
</file>

<file path=xl/sharedStrings.xml><?xml version="1.0" encoding="utf-8"?>
<sst xmlns="http://schemas.openxmlformats.org/spreadsheetml/2006/main" count="131" uniqueCount="106">
  <si>
    <t>Service Income</t>
  </si>
  <si>
    <t>Business Income</t>
  </si>
  <si>
    <t>Grants and Donations</t>
  </si>
  <si>
    <t>Personnel Services</t>
  </si>
  <si>
    <t>Maintenance and Other Operating Expenses</t>
  </si>
  <si>
    <t>Non-Cash Expenses</t>
  </si>
  <si>
    <t>Gains</t>
  </si>
  <si>
    <t>ASSETS</t>
  </si>
  <si>
    <t>Current Assets</t>
  </si>
  <si>
    <t>Cash and Cash Equivalents</t>
  </si>
  <si>
    <t>Inventories</t>
  </si>
  <si>
    <t>Total Current Assets</t>
  </si>
  <si>
    <t>Non - Current Assets</t>
  </si>
  <si>
    <t>Biological Assets</t>
  </si>
  <si>
    <t>TOTAL ASSETS</t>
  </si>
  <si>
    <t>LIABILITIES</t>
  </si>
  <si>
    <t>Current Liabilities</t>
  </si>
  <si>
    <t>Inter-Agency Payables</t>
  </si>
  <si>
    <t>NET ASSETS/EQUITY</t>
  </si>
  <si>
    <t>Accumulated Surplus (Deficit)</t>
  </si>
  <si>
    <t>Prior Period Adjustments/Unrecorded Income and Expenses</t>
  </si>
  <si>
    <t>Restated Balance</t>
  </si>
  <si>
    <t>Surplus (Deficit) for the period</t>
  </si>
  <si>
    <t>Total Non- Current Assets</t>
  </si>
  <si>
    <t>Net Cash Provided by (Used in) Operating Activities</t>
  </si>
  <si>
    <t>Net Cash Provided by (Used in) Investing  Activities</t>
  </si>
  <si>
    <t>Increase (Decrease) in Cash and Cash Equivalents</t>
  </si>
  <si>
    <t>Notes</t>
  </si>
  <si>
    <t>RECEIPTS</t>
  </si>
  <si>
    <t>Tax Revenue</t>
  </si>
  <si>
    <t>Services and Business Income</t>
  </si>
  <si>
    <t>PAYMENTS</t>
  </si>
  <si>
    <t>Total Payments</t>
  </si>
  <si>
    <t>NET RECEIPTS/PAYMENTS</t>
  </si>
  <si>
    <t xml:space="preserve"> Financial Liabilities</t>
  </si>
  <si>
    <t xml:space="preserve"> Other Payables</t>
  </si>
  <si>
    <t xml:space="preserve"> Deferred Credits</t>
  </si>
  <si>
    <t>TOTAL LIABILITIES</t>
  </si>
  <si>
    <t>REVENUE</t>
  </si>
  <si>
    <t>TOTAL REVENUE</t>
  </si>
  <si>
    <t>TOTAL CURRENT OPERATING EXPENSES</t>
  </si>
  <si>
    <t>TOTAL RECOGNIZED REVENUE AND EXPENSES FOR THE PERIOD</t>
  </si>
  <si>
    <t>CASH FLOWS FROM OPERATING ACTIVITIES</t>
  </si>
  <si>
    <t>LESS: CURRENT OPERATING EXPENSES</t>
  </si>
  <si>
    <t>Purchase/Construction of Property, Plant and Equipment</t>
  </si>
  <si>
    <t>Receipts of Notice of Cash Allocation</t>
  </si>
  <si>
    <t>Collection of Income/Revenues</t>
  </si>
  <si>
    <t>Collection of Receivables</t>
  </si>
  <si>
    <t>Receipt of Inter-Agency Fund Transfers</t>
  </si>
  <si>
    <t>Trust Receipts</t>
  </si>
  <si>
    <t>Other Receipts</t>
  </si>
  <si>
    <t>Payment of Expenses</t>
  </si>
  <si>
    <t>Grant  of Cash Advances</t>
  </si>
  <si>
    <t>Release of Inter-Agency Fund Transfer</t>
  </si>
  <si>
    <t>Other Disbursements</t>
  </si>
  <si>
    <t>Reversal of Unutilized NCA</t>
  </si>
  <si>
    <t>Total Cash Outflows</t>
  </si>
  <si>
    <t>Subsidy Income from National Government</t>
  </si>
  <si>
    <t>Remittance to National Treasury</t>
  </si>
  <si>
    <t>Total Cash Inflows</t>
  </si>
  <si>
    <t>CASH FLOWS FROM INVESTING ACTIVITIES</t>
  </si>
  <si>
    <t>CASH FLOWS FROM FINANCING ACTIVITIES</t>
  </si>
  <si>
    <t>Other Adjustments</t>
  </si>
  <si>
    <t>Payment of Accounts Payable</t>
  </si>
  <si>
    <t>BULACAN AGRICULTURAL STATE COLLEGE</t>
  </si>
  <si>
    <t>Total Current Liabilities</t>
  </si>
  <si>
    <t>TOTAL ASSETS LESS TOTAL LIABILITIES</t>
  </si>
  <si>
    <t>TOTAL NET ASSETS/EQUITY</t>
  </si>
  <si>
    <t>SURPLUS/(DEFICIT) FOR THE PERIOD</t>
  </si>
  <si>
    <t>Add/(Deduct):</t>
  </si>
  <si>
    <t>Cash Inflows</t>
  </si>
  <si>
    <t>Cash Outflows</t>
  </si>
  <si>
    <t>Remittance of Personnel Benefit Contributions-Mandatory Deductions</t>
  </si>
  <si>
    <t>Net Cash (Used in) Financing Activities</t>
  </si>
  <si>
    <t>Particulars</t>
  </si>
  <si>
    <t>Budgeted Amounts</t>
  </si>
  <si>
    <t>Actual Amounts</t>
  </si>
  <si>
    <t>Difference Final Budget and Actual</t>
  </si>
  <si>
    <t>Original</t>
  </si>
  <si>
    <t>Final</t>
  </si>
  <si>
    <t>Total Receipts</t>
  </si>
  <si>
    <t>Receivables, Net</t>
  </si>
  <si>
    <t>Property, Plant and Equipment, Net</t>
  </si>
  <si>
    <t xml:space="preserve">CHANGE IN NET ASSETS/EQUITY FOR THE CALENDAR YEAR   </t>
  </si>
  <si>
    <t>CASH AND CASH EQUIVALENT, 
DECEMBER 31</t>
  </si>
  <si>
    <t>Cash and Cash Equivalents, January 1</t>
  </si>
  <si>
    <t>Intangible Assets, Net</t>
  </si>
  <si>
    <t>Livestock held for consumption</t>
  </si>
  <si>
    <t>16,17</t>
  </si>
  <si>
    <t>0.00</t>
  </si>
  <si>
    <t>BALANCE AT DECEMBER 31, 2023</t>
  </si>
  <si>
    <t>BALANCE AT JANUARY 1, 2023</t>
  </si>
  <si>
    <t>Other Non-operating Income</t>
  </si>
  <si>
    <t>STATEMENT OF FINANCIAL POSITION (All Funds)</t>
  </si>
  <si>
    <t>As of December 31, 2023 and 2022</t>
  </si>
  <si>
    <t>(in Philippine Peso)</t>
  </si>
  <si>
    <t>STATEMENT OF FINANCIAL PERFORMANCE (All Funds)</t>
  </si>
  <si>
    <t>For the Years Ended December 31, 2023 and 2022</t>
  </si>
  <si>
    <t>STATEMENT OF CHANGES IN NET ASSETS/EQUITY</t>
  </si>
  <si>
    <t>STATEMENT OF CASH FLOWS (All Funds)</t>
  </si>
  <si>
    <t>Note</t>
  </si>
  <si>
    <t>STATEMENT OF COMPARISON OF BUDGET AND ACTUAL AMOUNTS (Regular Fund - 101 / Special Trust Fund - 164)</t>
  </si>
  <si>
    <t>For the Year Ended December 31, 2023</t>
  </si>
  <si>
    <t>3.3, 5</t>
  </si>
  <si>
    <t>3.4, 8</t>
  </si>
  <si>
    <t>The notes on pages 10 to 35 form part of these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</si>
</sst>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&quot;₱&quot;* #,##0.00;_(&quot;₱&quot;* \(#,##0.00\);_(&quot;₱&quot;* &quot;-&quot;??_);_(@_)"/>
    <numFmt numFmtId="168" formatCode="#,##0.00;[Red]#,##0.00"/>
  </numFmts>
  <fonts count="2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trike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0" borderId="0"/>
    <xf numFmtId="0" fontId="19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39">
    <xf numFmtId="0" fontId="0" fillId="0" borderId="0" xfId="0"/>
    <xf numFmtId="0" fontId="22" fillId="0" borderId="0" xfId="41" applyFont="1"/>
    <xf numFmtId="0" fontId="24" fillId="0" borderId="0" xfId="41" applyFont="1" applyAlignment="1">
      <alignment horizontal="center"/>
    </xf>
    <xf numFmtId="17" fontId="24" fillId="0" borderId="0" xfId="41" applyNumberFormat="1" applyFont="1" applyAlignment="1">
      <alignment horizontal="center"/>
    </xf>
    <xf numFmtId="17" fontId="22" fillId="0" borderId="0" xfId="41" applyNumberFormat="1" applyFont="1" applyAlignment="1">
      <alignment horizontal="center"/>
    </xf>
    <xf numFmtId="17" fontId="24" fillId="0" borderId="0" xfId="41" applyNumberFormat="1" applyFont="1" applyAlignment="1">
      <alignment horizontal="left"/>
    </xf>
    <xf numFmtId="43" fontId="24" fillId="0" borderId="0" xfId="28" applyFont="1" applyAlignment="1">
      <alignment horizontal="center"/>
    </xf>
    <xf numFmtId="0" fontId="22" fillId="0" borderId="10" xfId="41" applyFont="1" applyBorder="1"/>
    <xf numFmtId="17" fontId="24" fillId="0" borderId="10" xfId="41" quotePrefix="1" applyNumberFormat="1" applyFont="1" applyBorder="1" applyAlignment="1">
      <alignment horizontal="center" shrinkToFit="1"/>
    </xf>
    <xf numFmtId="0" fontId="26" fillId="0" borderId="10" xfId="41" applyFont="1" applyBorder="1" applyAlignment="1">
      <alignment horizontal="center"/>
    </xf>
    <xf numFmtId="43" fontId="24" fillId="0" borderId="10" xfId="29" quotePrefix="1" applyFont="1" applyBorder="1" applyAlignment="1">
      <alignment horizontal="left"/>
    </xf>
    <xf numFmtId="0" fontId="24" fillId="0" borderId="10" xfId="29" quotePrefix="1" applyNumberFormat="1" applyFont="1" applyBorder="1" applyAlignment="1">
      <alignment horizontal="center" vertical="center"/>
    </xf>
    <xf numFmtId="0" fontId="22" fillId="0" borderId="0" xfId="41" applyFont="1" applyAlignment="1">
      <alignment shrinkToFit="1"/>
    </xf>
    <xf numFmtId="0" fontId="25" fillId="0" borderId="0" xfId="41" applyFont="1" applyAlignment="1">
      <alignment shrinkToFit="1"/>
    </xf>
    <xf numFmtId="43" fontId="22" fillId="0" borderId="0" xfId="29" applyFont="1" applyAlignment="1">
      <alignment horizontal="left" vertical="center"/>
    </xf>
    <xf numFmtId="0" fontId="24" fillId="0" borderId="0" xfId="41" applyFont="1"/>
    <xf numFmtId="43" fontId="22" fillId="0" borderId="0" xfId="29" applyFont="1" applyAlignment="1">
      <alignment horizontal="left"/>
    </xf>
    <xf numFmtId="0" fontId="25" fillId="0" borderId="0" xfId="41" applyFont="1" applyAlignment="1">
      <alignment horizontal="center" shrinkToFit="1"/>
    </xf>
    <xf numFmtId="43" fontId="24" fillId="0" borderId="0" xfId="29" applyFont="1" applyAlignment="1">
      <alignment horizontal="left"/>
    </xf>
    <xf numFmtId="0" fontId="22" fillId="0" borderId="0" xfId="41" applyFont="1" applyAlignment="1">
      <alignment horizontal="center"/>
    </xf>
    <xf numFmtId="0" fontId="25" fillId="0" borderId="0" xfId="41" applyFont="1" applyAlignment="1">
      <alignment horizontal="center"/>
    </xf>
    <xf numFmtId="43" fontId="22" fillId="0" borderId="0" xfId="31" applyFont="1" applyAlignment="1">
      <alignment horizontal="left"/>
    </xf>
    <xf numFmtId="0" fontId="22" fillId="0" borderId="0" xfId="41" applyFont="1" applyAlignment="1">
      <alignment horizontal="left"/>
    </xf>
    <xf numFmtId="43" fontId="22" fillId="0" borderId="11" xfId="29" applyFont="1" applyBorder="1" applyAlignment="1">
      <alignment horizontal="left"/>
    </xf>
    <xf numFmtId="0" fontId="24" fillId="0" borderId="10" xfId="41" applyFont="1" applyBorder="1"/>
    <xf numFmtId="0" fontId="26" fillId="0" borderId="10" xfId="41" applyFont="1" applyBorder="1" applyAlignment="1">
      <alignment horizontal="center" shrinkToFit="1"/>
    </xf>
    <xf numFmtId="167" fontId="22" fillId="0" borderId="10" xfId="28" applyNumberFormat="1" applyFont="1" applyBorder="1" applyAlignment="1">
      <alignment horizontal="left"/>
    </xf>
    <xf numFmtId="0" fontId="24" fillId="24" borderId="0" xfId="41" applyFont="1" applyFill="1"/>
    <xf numFmtId="0" fontId="22" fillId="24" borderId="0" xfId="41" applyFont="1" applyFill="1"/>
    <xf numFmtId="0" fontId="22" fillId="24" borderId="0" xfId="41" applyFont="1" applyFill="1" applyAlignment="1">
      <alignment horizontal="left"/>
    </xf>
    <xf numFmtId="0" fontId="25" fillId="24" borderId="0" xfId="41" applyFont="1" applyFill="1" applyAlignment="1">
      <alignment horizontal="center" shrinkToFit="1"/>
    </xf>
    <xf numFmtId="43" fontId="22" fillId="24" borderId="0" xfId="29" applyFont="1" applyFill="1" applyBorder="1" applyAlignment="1">
      <alignment horizontal="left"/>
    </xf>
    <xf numFmtId="167" fontId="22" fillId="0" borderId="0" xfId="28" applyNumberFormat="1" applyFont="1" applyAlignment="1">
      <alignment horizontal="left"/>
    </xf>
    <xf numFmtId="0" fontId="25" fillId="0" borderId="10" xfId="41" applyFont="1" applyBorder="1" applyAlignment="1">
      <alignment horizontal="center" shrinkToFit="1"/>
    </xf>
    <xf numFmtId="43" fontId="22" fillId="0" borderId="10" xfId="29" applyFont="1" applyBorder="1" applyAlignment="1">
      <alignment horizontal="left"/>
    </xf>
    <xf numFmtId="0" fontId="22" fillId="0" borderId="10" xfId="41" applyFont="1" applyBorder="1" applyAlignment="1">
      <alignment shrinkToFit="1"/>
    </xf>
    <xf numFmtId="167" fontId="24" fillId="0" borderId="10" xfId="28" applyNumberFormat="1" applyFont="1" applyBorder="1" applyAlignment="1">
      <alignment horizontal="left"/>
    </xf>
    <xf numFmtId="0" fontId="24" fillId="0" borderId="0" xfId="41" applyFont="1" applyAlignment="1">
      <alignment shrinkToFit="1"/>
    </xf>
    <xf numFmtId="43" fontId="24" fillId="0" borderId="0" xfId="29" applyFont="1"/>
    <xf numFmtId="43" fontId="22" fillId="0" borderId="0" xfId="29" applyFont="1"/>
    <xf numFmtId="43" fontId="22" fillId="0" borderId="0" xfId="29" applyFont="1" applyAlignment="1">
      <alignment shrinkToFit="1"/>
    </xf>
    <xf numFmtId="0" fontId="24" fillId="0" borderId="10" xfId="0" applyFont="1" applyBorder="1" applyAlignment="1">
      <alignment horizontal="left"/>
    </xf>
    <xf numFmtId="0" fontId="22" fillId="0" borderId="10" xfId="41" applyFont="1" applyBorder="1" applyAlignment="1">
      <alignment wrapText="1"/>
    </xf>
    <xf numFmtId="0" fontId="25" fillId="0" borderId="10" xfId="41" applyFont="1" applyBorder="1" applyAlignment="1">
      <alignment shrinkToFit="1"/>
    </xf>
    <xf numFmtId="0" fontId="25" fillId="0" borderId="12" xfId="41" applyFont="1" applyBorder="1" applyAlignment="1">
      <alignment shrinkToFit="1"/>
    </xf>
    <xf numFmtId="167" fontId="24" fillId="0" borderId="12" xfId="28" applyNumberFormat="1" applyFont="1" applyBorder="1" applyAlignment="1">
      <alignment horizontal="left"/>
    </xf>
    <xf numFmtId="43" fontId="22" fillId="0" borderId="0" xfId="28" applyFont="1" applyAlignment="1">
      <alignment horizontal="left"/>
    </xf>
    <xf numFmtId="0" fontId="24" fillId="24" borderId="12" xfId="0" applyFont="1" applyFill="1" applyBorder="1"/>
    <xf numFmtId="0" fontId="24" fillId="24" borderId="12" xfId="41" applyFont="1" applyFill="1" applyBorder="1" applyAlignment="1">
      <alignment horizontal="left" wrapText="1"/>
    </xf>
    <xf numFmtId="0" fontId="22" fillId="24" borderId="12" xfId="41" applyFont="1" applyFill="1" applyBorder="1" applyAlignment="1">
      <alignment shrinkToFit="1"/>
    </xf>
    <xf numFmtId="167" fontId="24" fillId="24" borderId="12" xfId="28" applyNumberFormat="1" applyFont="1" applyFill="1" applyBorder="1" applyAlignment="1">
      <alignment horizontal="left"/>
    </xf>
    <xf numFmtId="0" fontId="24" fillId="0" borderId="0" xfId="41" applyFont="1" applyAlignment="1">
      <alignment horizontal="left" wrapText="1"/>
    </xf>
    <xf numFmtId="167" fontId="24" fillId="0" borderId="0" xfId="28" applyNumberFormat="1" applyFont="1" applyAlignment="1">
      <alignment horizontal="left"/>
    </xf>
    <xf numFmtId="43" fontId="24" fillId="0" borderId="0" xfId="28" applyFont="1"/>
    <xf numFmtId="0" fontId="24" fillId="0" borderId="0" xfId="41" applyFont="1" applyAlignment="1">
      <alignment wrapText="1"/>
    </xf>
    <xf numFmtId="0" fontId="24" fillId="0" borderId="0" xfId="41" applyFont="1" applyAlignment="1">
      <alignment wrapText="1" shrinkToFit="1"/>
    </xf>
    <xf numFmtId="0" fontId="22" fillId="0" borderId="0" xfId="41" applyFont="1" applyBorder="1"/>
    <xf numFmtId="0" fontId="22" fillId="0" borderId="0" xfId="41" applyFont="1" applyBorder="1" applyAlignment="1">
      <alignment horizontal="left"/>
    </xf>
    <xf numFmtId="43" fontId="22" fillId="0" borderId="0" xfId="28" applyFont="1" applyBorder="1"/>
    <xf numFmtId="0" fontId="22" fillId="0" borderId="0" xfId="0" applyFont="1"/>
    <xf numFmtId="0" fontId="24" fillId="0" borderId="0" xfId="0" applyFont="1" applyAlignment="1">
      <alignment horizontal="left" indent="1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indent="5"/>
    </xf>
    <xf numFmtId="0" fontId="22" fillId="0" borderId="0" xfId="0" applyFont="1" applyAlignment="1">
      <alignment horizontal="left" indent="5"/>
    </xf>
    <xf numFmtId="43" fontId="24" fillId="0" borderId="0" xfId="28" applyFont="1" applyAlignment="1">
      <alignment horizontal="left" indent="5"/>
    </xf>
    <xf numFmtId="0" fontId="25" fillId="0" borderId="0" xfId="0" applyFont="1" applyAlignment="1">
      <alignment horizontal="left" indent="8"/>
    </xf>
    <xf numFmtId="0" fontId="25" fillId="0" borderId="0" xfId="0" applyFont="1" applyAlignment="1">
      <alignment horizontal="left" indent="7"/>
    </xf>
    <xf numFmtId="43" fontId="25" fillId="0" borderId="0" xfId="28" applyFont="1" applyAlignment="1">
      <alignment horizontal="left" indent="7"/>
    </xf>
    <xf numFmtId="43" fontId="22" fillId="0" borderId="0" xfId="28" applyFont="1"/>
    <xf numFmtId="0" fontId="24" fillId="0" borderId="0" xfId="41" applyFont="1" applyAlignment="1"/>
    <xf numFmtId="0" fontId="22" fillId="0" borderId="0" xfId="41" applyFont="1" applyAlignment="1"/>
    <xf numFmtId="17" fontId="24" fillId="0" borderId="0" xfId="41" applyNumberFormat="1" applyFont="1" applyAlignment="1"/>
    <xf numFmtId="0" fontId="25" fillId="0" borderId="0" xfId="41" applyFont="1" applyAlignment="1"/>
    <xf numFmtId="17" fontId="22" fillId="0" borderId="0" xfId="41" applyNumberFormat="1" applyFont="1" applyAlignment="1"/>
    <xf numFmtId="43" fontId="22" fillId="0" borderId="11" xfId="28" applyFont="1" applyBorder="1" applyAlignment="1">
      <alignment horizontal="left"/>
    </xf>
    <xf numFmtId="43" fontId="22" fillId="0" borderId="10" xfId="28" applyFont="1" applyBorder="1" applyAlignment="1">
      <alignment horizontal="left"/>
    </xf>
    <xf numFmtId="43" fontId="22" fillId="24" borderId="0" xfId="28" applyFont="1" applyFill="1" applyBorder="1" applyAlignment="1">
      <alignment horizontal="left"/>
    </xf>
    <xf numFmtId="43" fontId="24" fillId="0" borderId="10" xfId="28" applyFont="1" applyBorder="1" applyAlignment="1">
      <alignment horizontal="left"/>
    </xf>
    <xf numFmtId="43" fontId="24" fillId="0" borderId="0" xfId="28" applyFont="1" applyAlignment="1">
      <alignment horizontal="left"/>
    </xf>
    <xf numFmtId="43" fontId="24" fillId="0" borderId="12" xfId="28" applyFont="1" applyBorder="1" applyAlignment="1">
      <alignment horizontal="left"/>
    </xf>
    <xf numFmtId="43" fontId="24" fillId="24" borderId="12" xfId="28" applyFont="1" applyFill="1" applyBorder="1" applyAlignment="1">
      <alignment horizontal="left"/>
    </xf>
    <xf numFmtId="43" fontId="24" fillId="0" borderId="11" xfId="28" applyFont="1" applyBorder="1" applyAlignment="1">
      <alignment horizontal="left"/>
    </xf>
    <xf numFmtId="43" fontId="24" fillId="24" borderId="0" xfId="28" applyFont="1" applyFill="1" applyBorder="1" applyAlignment="1">
      <alignment horizontal="left"/>
    </xf>
    <xf numFmtId="0" fontId="24" fillId="0" borderId="23" xfId="41" applyFont="1" applyBorder="1" applyAlignment="1">
      <alignment horizontal="left" wrapText="1"/>
    </xf>
    <xf numFmtId="0" fontId="22" fillId="0" borderId="23" xfId="41" applyFont="1" applyBorder="1" applyAlignment="1">
      <alignment shrinkToFit="1"/>
    </xf>
    <xf numFmtId="167" fontId="24" fillId="0" borderId="23" xfId="28" applyNumberFormat="1" applyFont="1" applyBorder="1" applyAlignment="1">
      <alignment horizontal="left"/>
    </xf>
    <xf numFmtId="43" fontId="24" fillId="0" borderId="23" xfId="28" applyFont="1" applyBorder="1"/>
    <xf numFmtId="0" fontId="23" fillId="0" borderId="0" xfId="41" applyFont="1" applyAlignment="1">
      <alignment horizontal="left"/>
    </xf>
    <xf numFmtId="0" fontId="24" fillId="0" borderId="0" xfId="0" applyFont="1"/>
    <xf numFmtId="0" fontId="22" fillId="0" borderId="10" xfId="0" applyFont="1" applyBorder="1"/>
    <xf numFmtId="0" fontId="26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28" applyFont="1" applyAlignment="1">
      <alignment horizontal="right"/>
    </xf>
    <xf numFmtId="0" fontId="22" fillId="0" borderId="0" xfId="0" applyFont="1" applyFill="1"/>
    <xf numFmtId="0" fontId="24" fillId="0" borderId="10" xfId="0" applyFont="1" applyBorder="1"/>
    <xf numFmtId="0" fontId="25" fillId="0" borderId="10" xfId="0" applyFont="1" applyBorder="1" applyAlignment="1">
      <alignment horizontal="center"/>
    </xf>
    <xf numFmtId="43" fontId="24" fillId="0" borderId="10" xfId="28" applyFont="1" applyBorder="1" applyAlignment="1">
      <alignment horizontal="right"/>
    </xf>
    <xf numFmtId="0" fontId="24" fillId="0" borderId="0" xfId="0" applyFont="1" applyAlignment="1">
      <alignment horizontal="center"/>
    </xf>
    <xf numFmtId="0" fontId="24" fillId="0" borderId="12" xfId="0" applyFont="1" applyBorder="1"/>
    <xf numFmtId="0" fontId="25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165" fontId="24" fillId="0" borderId="12" xfId="0" applyNumberFormat="1" applyFont="1" applyBorder="1" applyAlignment="1">
      <alignment horizontal="center"/>
    </xf>
    <xf numFmtId="167" fontId="22" fillId="0" borderId="0" xfId="28" applyNumberFormat="1" applyFont="1"/>
    <xf numFmtId="43" fontId="22" fillId="0" borderId="0" xfId="28" applyFont="1" applyFill="1"/>
    <xf numFmtId="165" fontId="22" fillId="0" borderId="0" xfId="0" applyNumberFormat="1" applyFont="1"/>
    <xf numFmtId="0" fontId="25" fillId="0" borderId="0" xfId="0" applyFont="1"/>
    <xf numFmtId="0" fontId="24" fillId="0" borderId="0" xfId="0" applyFont="1" applyAlignment="1"/>
    <xf numFmtId="17" fontId="24" fillId="0" borderId="0" xfId="0" applyNumberFormat="1" applyFont="1" applyAlignment="1"/>
    <xf numFmtId="0" fontId="25" fillId="0" borderId="0" xfId="0" applyFont="1" applyAlignment="1"/>
    <xf numFmtId="0" fontId="22" fillId="0" borderId="0" xfId="0" applyFont="1" applyAlignment="1"/>
    <xf numFmtId="0" fontId="24" fillId="0" borderId="23" xfId="0" applyFont="1" applyBorder="1"/>
    <xf numFmtId="0" fontId="22" fillId="0" borderId="23" xfId="0" applyFont="1" applyBorder="1"/>
    <xf numFmtId="167" fontId="22" fillId="0" borderId="23" xfId="28" applyNumberFormat="1" applyFont="1" applyBorder="1"/>
    <xf numFmtId="0" fontId="23" fillId="0" borderId="0" xfId="0" applyFont="1"/>
    <xf numFmtId="43" fontId="24" fillId="0" borderId="0" xfId="28" applyFont="1" applyAlignment="1">
      <alignment horizontal="right"/>
    </xf>
    <xf numFmtId="43" fontId="24" fillId="0" borderId="0" xfId="28" applyFont="1" applyFill="1" applyAlignment="1">
      <alignment horizontal="right"/>
    </xf>
    <xf numFmtId="0" fontId="26" fillId="0" borderId="0" xfId="0" applyFont="1" applyAlignment="1">
      <alignment horizontal="center"/>
    </xf>
    <xf numFmtId="43" fontId="22" fillId="0" borderId="10" xfId="28" applyFont="1" applyBorder="1" applyAlignment="1">
      <alignment horizontal="right"/>
    </xf>
    <xf numFmtId="165" fontId="22" fillId="0" borderId="12" xfId="0" applyNumberFormat="1" applyFont="1" applyBorder="1" applyAlignment="1">
      <alignment horizontal="center"/>
    </xf>
    <xf numFmtId="43" fontId="22" fillId="0" borderId="12" xfId="28" applyFont="1" applyBorder="1" applyAlignment="1">
      <alignment horizontal="left"/>
    </xf>
    <xf numFmtId="43" fontId="22" fillId="24" borderId="12" xfId="28" applyFont="1" applyFill="1" applyBorder="1" applyAlignment="1">
      <alignment horizontal="left"/>
    </xf>
    <xf numFmtId="0" fontId="23" fillId="0" borderId="0" xfId="0" applyFont="1" applyAlignment="1"/>
    <xf numFmtId="0" fontId="24" fillId="0" borderId="10" xfId="28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wrapText="1"/>
    </xf>
    <xf numFmtId="43" fontId="24" fillId="0" borderId="10" xfId="28" applyFont="1" applyBorder="1"/>
    <xf numFmtId="43" fontId="22" fillId="0" borderId="0" xfId="0" applyNumberFormat="1" applyFont="1" applyAlignment="1">
      <alignment horizontal="left"/>
    </xf>
    <xf numFmtId="43" fontId="24" fillId="0" borderId="0" xfId="0" applyNumberFormat="1" applyFont="1" applyAlignment="1">
      <alignment horizontal="left"/>
    </xf>
    <xf numFmtId="43" fontId="22" fillId="0" borderId="0" xfId="28" applyFont="1" applyFill="1" applyAlignment="1">
      <alignment horizontal="left"/>
    </xf>
    <xf numFmtId="0" fontId="24" fillId="0" borderId="10" xfId="0" applyFont="1" applyBorder="1" applyAlignment="1">
      <alignment wrapText="1"/>
    </xf>
    <xf numFmtId="0" fontId="24" fillId="0" borderId="10" xfId="0" applyFont="1" applyBorder="1" applyAlignment="1">
      <alignment horizontal="left" vertical="top"/>
    </xf>
    <xf numFmtId="0" fontId="24" fillId="0" borderId="12" xfId="0" applyFont="1" applyBorder="1" applyAlignment="1">
      <alignment horizontal="left"/>
    </xf>
    <xf numFmtId="167" fontId="24" fillId="0" borderId="0" xfId="28" applyNumberFormat="1" applyFont="1"/>
    <xf numFmtId="43" fontId="24" fillId="0" borderId="0" xfId="0" applyNumberFormat="1" applyFont="1"/>
    <xf numFmtId="43" fontId="22" fillId="0" borderId="0" xfId="30" applyFont="1"/>
    <xf numFmtId="43" fontId="24" fillId="0" borderId="12" xfId="28" applyFont="1" applyBorder="1"/>
    <xf numFmtId="43" fontId="24" fillId="0" borderId="0" xfId="28" applyFont="1" applyFill="1" applyAlignment="1">
      <alignment horizontal="left"/>
    </xf>
    <xf numFmtId="43" fontId="22" fillId="0" borderId="10" xfId="28" applyFont="1" applyBorder="1"/>
    <xf numFmtId="43" fontId="22" fillId="0" borderId="12" xfId="28" applyFont="1" applyBorder="1"/>
    <xf numFmtId="0" fontId="24" fillId="0" borderId="23" xfId="0" applyFont="1" applyBorder="1" applyAlignment="1">
      <alignment horizontal="left"/>
    </xf>
    <xf numFmtId="43" fontId="24" fillId="0" borderId="23" xfId="28" applyFont="1" applyBorder="1" applyAlignment="1">
      <alignment horizontal="left"/>
    </xf>
    <xf numFmtId="167" fontId="24" fillId="0" borderId="23" xfId="28" applyNumberFormat="1" applyFont="1" applyBorder="1"/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43" fontId="22" fillId="0" borderId="0" xfId="28" applyFont="1" applyAlignment="1">
      <alignment horizontal="center"/>
    </xf>
    <xf numFmtId="43" fontId="24" fillId="0" borderId="10" xfId="28" applyFont="1" applyBorder="1" applyAlignment="1">
      <alignment horizontal="center"/>
    </xf>
    <xf numFmtId="43" fontId="22" fillId="0" borderId="0" xfId="0" applyNumberFormat="1" applyFont="1"/>
    <xf numFmtId="0" fontId="24" fillId="0" borderId="0" xfId="0" applyFont="1" applyAlignment="1">
      <alignment wrapText="1"/>
    </xf>
    <xf numFmtId="43" fontId="24" fillId="0" borderId="0" xfId="28" applyFont="1" applyAlignment="1">
      <alignment horizontal="center" wrapText="1"/>
    </xf>
    <xf numFmtId="43" fontId="22" fillId="0" borderId="11" xfId="28" applyFont="1" applyBorder="1" applyAlignment="1">
      <alignment wrapText="1"/>
    </xf>
    <xf numFmtId="43" fontId="24" fillId="0" borderId="10" xfId="28" applyFont="1" applyBorder="1" applyAlignment="1">
      <alignment horizontal="center" wrapText="1"/>
    </xf>
    <xf numFmtId="43" fontId="22" fillId="0" borderId="0" xfId="28" applyFont="1" applyAlignment="1">
      <alignment horizontal="center" wrapText="1"/>
    </xf>
    <xf numFmtId="43" fontId="24" fillId="0" borderId="11" xfId="28" applyFont="1" applyBorder="1" applyAlignment="1">
      <alignment horizontal="center" wrapText="1"/>
    </xf>
    <xf numFmtId="43" fontId="24" fillId="0" borderId="13" xfId="28" applyFont="1" applyBorder="1" applyAlignment="1">
      <alignment horizontal="center" wrapText="1"/>
    </xf>
    <xf numFmtId="0" fontId="25" fillId="0" borderId="0" xfId="42" applyFont="1"/>
    <xf numFmtId="0" fontId="25" fillId="0" borderId="0" xfId="42" applyFont="1" applyAlignment="1">
      <alignment horizontal="center"/>
    </xf>
    <xf numFmtId="0" fontId="24" fillId="0" borderId="0" xfId="0" applyFont="1" applyAlignment="1">
      <alignment horizontal="left" indent="7"/>
    </xf>
    <xf numFmtId="0" fontId="25" fillId="0" borderId="0" xfId="0" applyFont="1" applyAlignment="1">
      <alignment horizontal="left" indent="10"/>
    </xf>
    <xf numFmtId="43" fontId="22" fillId="0" borderId="10" xfId="28" applyFont="1" applyBorder="1" applyAlignment="1">
      <alignment horizontal="center"/>
    </xf>
    <xf numFmtId="43" fontId="22" fillId="0" borderId="10" xfId="28" applyFont="1" applyBorder="1" applyAlignment="1">
      <alignment horizontal="center" wrapText="1"/>
    </xf>
    <xf numFmtId="43" fontId="22" fillId="0" borderId="11" xfId="28" applyFont="1" applyBorder="1" applyAlignment="1">
      <alignment horizontal="center" wrapText="1"/>
    </xf>
    <xf numFmtId="43" fontId="22" fillId="0" borderId="13" xfId="28" applyFont="1" applyBorder="1" applyAlignment="1">
      <alignment horizontal="center" wrapText="1"/>
    </xf>
    <xf numFmtId="49" fontId="24" fillId="0" borderId="0" xfId="41" applyNumberFormat="1" applyFont="1" applyAlignment="1"/>
    <xf numFmtId="49" fontId="24" fillId="0" borderId="0" xfId="0" applyNumberFormat="1" applyFont="1" applyAlignment="1"/>
    <xf numFmtId="49" fontId="25" fillId="0" borderId="0" xfId="0" applyNumberFormat="1" applyFont="1" applyAlignment="1"/>
    <xf numFmtId="49" fontId="22" fillId="0" borderId="0" xfId="0" applyNumberFormat="1" applyFont="1" applyAlignment="1">
      <alignment horizontal="center"/>
    </xf>
    <xf numFmtId="49" fontId="24" fillId="0" borderId="10" xfId="0" applyNumberFormat="1" applyFont="1" applyBorder="1" applyAlignment="1">
      <alignment horizontal="center"/>
    </xf>
    <xf numFmtId="49" fontId="24" fillId="0" borderId="0" xfId="0" applyNumberFormat="1" applyFont="1" applyAlignment="1">
      <alignment horizontal="center" wrapText="1"/>
    </xf>
    <xf numFmtId="49" fontId="24" fillId="0" borderId="0" xfId="28" applyNumberFormat="1" applyFont="1" applyAlignment="1">
      <alignment horizontal="center"/>
    </xf>
    <xf numFmtId="49" fontId="22" fillId="0" borderId="0" xfId="28" applyNumberFormat="1" applyFont="1" applyAlignment="1">
      <alignment horizontal="center"/>
    </xf>
    <xf numFmtId="49" fontId="24" fillId="0" borderId="10" xfId="28" applyNumberFormat="1" applyFont="1" applyBorder="1" applyAlignment="1">
      <alignment horizontal="center"/>
    </xf>
    <xf numFmtId="49" fontId="24" fillId="0" borderId="10" xfId="28" applyNumberFormat="1" applyFont="1" applyBorder="1" applyAlignment="1">
      <alignment horizontal="center" vertical="top" wrapText="1"/>
    </xf>
    <xf numFmtId="49" fontId="24" fillId="0" borderId="0" xfId="28" applyNumberFormat="1" applyFont="1" applyAlignment="1">
      <alignment horizontal="center" wrapText="1"/>
    </xf>
    <xf numFmtId="49" fontId="22" fillId="0" borderId="11" xfId="28" applyNumberFormat="1" applyFont="1" applyBorder="1" applyAlignment="1">
      <alignment horizontal="center" vertical="top" wrapText="1"/>
    </xf>
    <xf numFmtId="49" fontId="24" fillId="0" borderId="10" xfId="28" applyNumberFormat="1" applyFont="1" applyBorder="1" applyAlignment="1">
      <alignment horizontal="center" wrapText="1"/>
    </xf>
    <xf numFmtId="49" fontId="22" fillId="0" borderId="0" xfId="28" applyNumberFormat="1" applyFont="1" applyAlignment="1">
      <alignment horizontal="center" wrapText="1"/>
    </xf>
    <xf numFmtId="49" fontId="24" fillId="0" borderId="11" xfId="28" applyNumberFormat="1" applyFont="1" applyBorder="1" applyAlignment="1">
      <alignment horizontal="center" wrapText="1"/>
    </xf>
    <xf numFmtId="49" fontId="24" fillId="0" borderId="13" xfId="28" applyNumberFormat="1" applyFont="1" applyBorder="1" applyAlignment="1">
      <alignment horizontal="center" wrapText="1"/>
    </xf>
    <xf numFmtId="49" fontId="25" fillId="0" borderId="0" xfId="0" applyNumberFormat="1" applyFont="1" applyAlignment="1">
      <alignment horizontal="center"/>
    </xf>
    <xf numFmtId="49" fontId="25" fillId="0" borderId="0" xfId="42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2" fillId="0" borderId="23" xfId="0" applyFont="1" applyBorder="1" applyAlignment="1">
      <alignment wrapText="1"/>
    </xf>
    <xf numFmtId="0" fontId="24" fillId="0" borderId="23" xfId="0" applyFont="1" applyBorder="1" applyAlignment="1">
      <alignment wrapText="1"/>
    </xf>
    <xf numFmtId="49" fontId="24" fillId="0" borderId="23" xfId="0" applyNumberFormat="1" applyFont="1" applyBorder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43" fontId="22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left"/>
    </xf>
    <xf numFmtId="43" fontId="24" fillId="0" borderId="10" xfId="0" applyNumberFormat="1" applyFont="1" applyBorder="1"/>
    <xf numFmtId="0" fontId="26" fillId="0" borderId="12" xfId="0" applyFont="1" applyBorder="1" applyAlignment="1">
      <alignment horizontal="center"/>
    </xf>
    <xf numFmtId="167" fontId="24" fillId="0" borderId="12" xfId="28" applyNumberFormat="1" applyFont="1" applyBorder="1"/>
    <xf numFmtId="0" fontId="24" fillId="0" borderId="23" xfId="0" applyFont="1" applyBorder="1" applyAlignment="1">
      <alignment horizontal="center"/>
    </xf>
    <xf numFmtId="0" fontId="23" fillId="0" borderId="0" xfId="0" applyFont="1" applyAlignment="1">
      <alignment horizontal="left"/>
    </xf>
    <xf numFmtId="168" fontId="22" fillId="0" borderId="0" xfId="28" applyNumberFormat="1" applyFont="1"/>
    <xf numFmtId="168" fontId="22" fillId="0" borderId="0" xfId="28" applyNumberFormat="1" applyFont="1" applyAlignment="1">
      <alignment horizontal="center"/>
    </xf>
    <xf numFmtId="168" fontId="24" fillId="0" borderId="0" xfId="28" applyNumberFormat="1" applyFont="1"/>
    <xf numFmtId="0" fontId="24" fillId="0" borderId="0" xfId="0" applyFont="1" applyAlignment="1">
      <alignment horizontal="center"/>
    </xf>
    <xf numFmtId="168" fontId="24" fillId="0" borderId="10" xfId="28" applyNumberFormat="1" applyFont="1" applyBorder="1"/>
    <xf numFmtId="168" fontId="24" fillId="0" borderId="12" xfId="28" applyNumberFormat="1" applyFont="1" applyBorder="1"/>
    <xf numFmtId="4" fontId="24" fillId="0" borderId="0" xfId="0" applyNumberFormat="1" applyFont="1"/>
    <xf numFmtId="0" fontId="28" fillId="0" borderId="0" xfId="41" applyFont="1"/>
    <xf numFmtId="164" fontId="24" fillId="0" borderId="0" xfId="28" quotePrefix="1" applyNumberFormat="1" applyFont="1" applyAlignment="1">
      <alignment horizontal="right"/>
    </xf>
    <xf numFmtId="164" fontId="22" fillId="0" borderId="0" xfId="28" applyNumberFormat="1" applyFont="1" applyAlignment="1">
      <alignment horizontal="left"/>
    </xf>
    <xf numFmtId="164" fontId="22" fillId="0" borderId="0" xfId="28" quotePrefix="1" applyNumberFormat="1" applyFont="1" applyAlignment="1">
      <alignment horizontal="right"/>
    </xf>
    <xf numFmtId="43" fontId="22" fillId="0" borderId="0" xfId="28" applyFont="1" applyFill="1" applyAlignment="1">
      <alignment horizontal="right"/>
    </xf>
    <xf numFmtId="43" fontId="24" fillId="0" borderId="10" xfId="28" applyFont="1" applyBorder="1" applyAlignment="1"/>
    <xf numFmtId="43" fontId="22" fillId="0" borderId="10" xfId="28" applyFont="1" applyBorder="1" applyAlignment="1"/>
    <xf numFmtId="0" fontId="25" fillId="0" borderId="0" xfId="42" applyFont="1" applyBorder="1" applyAlignment="1">
      <alignment horizontal="center"/>
    </xf>
    <xf numFmtId="0" fontId="22" fillId="0" borderId="0" xfId="41" applyFont="1" applyAlignment="1">
      <alignment horizontal="left" wrapText="1"/>
    </xf>
    <xf numFmtId="0" fontId="24" fillId="0" borderId="12" xfId="0" quotePrefix="1" applyFont="1" applyBorder="1" applyAlignment="1">
      <alignment horizontal="left" wrapText="1"/>
    </xf>
    <xf numFmtId="0" fontId="24" fillId="0" borderId="10" xfId="0" applyFont="1" applyBorder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wrapText="1"/>
    </xf>
    <xf numFmtId="0" fontId="24" fillId="0" borderId="13" xfId="0" applyFont="1" applyBorder="1" applyAlignment="1">
      <alignment horizontal="left" wrapText="1"/>
    </xf>
    <xf numFmtId="0" fontId="24" fillId="0" borderId="10" xfId="0" applyFont="1" applyBorder="1" applyAlignment="1">
      <alignment horizontal="left" vertical="top" wrapText="1"/>
    </xf>
    <xf numFmtId="43" fontId="22" fillId="0" borderId="11" xfId="28" applyFont="1" applyBorder="1" applyAlignment="1">
      <alignment horizontal="left" vertical="top" wrapText="1"/>
    </xf>
    <xf numFmtId="0" fontId="24" fillId="0" borderId="11" xfId="0" applyFont="1" applyBorder="1" applyAlignment="1">
      <alignment horizontal="left" wrapText="1"/>
    </xf>
    <xf numFmtId="0" fontId="24" fillId="0" borderId="1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43" fontId="24" fillId="0" borderId="17" xfId="31" applyFont="1" applyBorder="1" applyAlignment="1">
      <alignment horizontal="center" vertical="center"/>
    </xf>
    <xf numFmtId="43" fontId="24" fillId="0" borderId="18" xfId="31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5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_Annex B - SFPerformance-Cond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grpSp>
      <xdr:nvGrpSpPr>
        <xdr:cNvPr id="19565" name="Group 1"/>
        <xdr:cNvGrpSpPr>
          <a:grpSpLocks/>
        </xdr:cNvGrpSpPr>
      </xdr:nvGrpSpPr>
      <xdr:grpSpPr bwMode="auto">
        <a:xfrm>
          <a:off x="2981325" y="1152525"/>
          <a:ext cx="0" cy="0"/>
          <a:chOff x="746" y="211"/>
          <a:chExt cx="17" cy="22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2981325" y="160972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  <xdr:sp macro="" textlink="">
        <xdr:nvSpPr>
          <xdr:cNvPr id="19567" name="Line 3"/>
          <xdr:cNvSpPr>
            <a:spLocks noChangeShapeType="1"/>
          </xdr:cNvSpPr>
        </xdr:nvSpPr>
        <xdr:spPr bwMode="auto">
          <a:xfrm>
            <a:off x="747" y="218"/>
            <a:ext cx="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68" name="Line 4"/>
          <xdr:cNvSpPr>
            <a:spLocks noChangeShapeType="1"/>
          </xdr:cNvSpPr>
        </xdr:nvSpPr>
        <xdr:spPr bwMode="auto">
          <a:xfrm>
            <a:off x="747" y="221"/>
            <a:ext cx="1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6"/>
  <sheetViews>
    <sheetView tabSelected="1" topLeftCell="A19" workbookViewId="0">
      <selection activeCell="A38" sqref="A38"/>
    </sheetView>
  </sheetViews>
  <sheetFormatPr defaultColWidth="9.28515625" defaultRowHeight="14.25" x14ac:dyDescent="0.2"/>
  <cols>
    <col min="1" max="1" width="2.5703125" style="1" customWidth="1"/>
    <col min="2" max="2" width="3" style="1" customWidth="1"/>
    <col min="3" max="4" width="3.28515625" style="1" customWidth="1"/>
    <col min="5" max="5" width="32.5703125" style="12" customWidth="1"/>
    <col min="6" max="6" width="7.28515625" style="12" customWidth="1"/>
    <col min="7" max="7" width="3.7109375" style="16" bestFit="1" customWidth="1"/>
    <col min="8" max="8" width="20.140625" style="16" customWidth="1"/>
    <col min="9" max="9" width="3.7109375" style="16" customWidth="1"/>
    <col min="10" max="10" width="20.140625" style="68" customWidth="1"/>
    <col min="11" max="11" width="13.42578125" style="1" customWidth="1"/>
    <col min="12" max="12" width="14.85546875" style="1" customWidth="1"/>
    <col min="13" max="16384" width="9.28515625" style="1"/>
  </cols>
  <sheetData>
    <row r="1" spans="1:12" ht="15" x14ac:dyDescent="0.25">
      <c r="A1" s="69" t="s">
        <v>64</v>
      </c>
      <c r="B1" s="69"/>
      <c r="C1" s="69"/>
      <c r="D1" s="69"/>
      <c r="E1" s="69"/>
      <c r="F1" s="69"/>
      <c r="G1" s="69"/>
      <c r="H1" s="69"/>
      <c r="I1" s="69"/>
      <c r="J1" s="69"/>
    </row>
    <row r="2" spans="1:12" ht="15" x14ac:dyDescent="0.25">
      <c r="A2" s="69" t="s">
        <v>93</v>
      </c>
      <c r="B2" s="69"/>
      <c r="C2" s="69"/>
      <c r="D2" s="69"/>
      <c r="E2" s="69"/>
      <c r="F2" s="69"/>
      <c r="G2" s="69"/>
      <c r="H2" s="69"/>
      <c r="I2" s="69"/>
      <c r="J2" s="69"/>
    </row>
    <row r="3" spans="1:12" ht="15" x14ac:dyDescent="0.25">
      <c r="A3" s="73" t="s">
        <v>94</v>
      </c>
      <c r="B3" s="71"/>
      <c r="C3" s="71"/>
      <c r="D3" s="71"/>
      <c r="E3" s="71"/>
      <c r="F3" s="71"/>
      <c r="G3" s="71"/>
      <c r="H3" s="71"/>
      <c r="I3" s="71"/>
      <c r="J3" s="71"/>
    </row>
    <row r="4" spans="1:12" x14ac:dyDescent="0.2">
      <c r="A4" s="70" t="s">
        <v>95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15" x14ac:dyDescent="0.25">
      <c r="A5" s="3"/>
      <c r="B5" s="3"/>
      <c r="C5" s="3"/>
      <c r="D5" s="3"/>
      <c r="E5" s="3"/>
      <c r="F5" s="4"/>
      <c r="G5" s="5"/>
      <c r="H5" s="5"/>
      <c r="I5" s="5"/>
      <c r="J5" s="6"/>
    </row>
    <row r="6" spans="1:12" ht="16.5" customHeight="1" x14ac:dyDescent="0.25">
      <c r="A6" s="7"/>
      <c r="B6" s="7"/>
      <c r="C6" s="7"/>
      <c r="D6" s="7"/>
      <c r="E6" s="8"/>
      <c r="F6" s="9" t="s">
        <v>27</v>
      </c>
      <c r="G6" s="10"/>
      <c r="H6" s="11">
        <v>2023</v>
      </c>
      <c r="I6" s="10"/>
      <c r="J6" s="11">
        <v>2022</v>
      </c>
    </row>
    <row r="7" spans="1:12" x14ac:dyDescent="0.2">
      <c r="F7" s="13"/>
      <c r="G7" s="14"/>
      <c r="H7" s="14"/>
      <c r="I7" s="14"/>
      <c r="J7" s="14"/>
    </row>
    <row r="8" spans="1:12" ht="15" x14ac:dyDescent="0.25">
      <c r="A8" s="15" t="s">
        <v>7</v>
      </c>
      <c r="B8" s="15"/>
      <c r="C8" s="15"/>
      <c r="D8" s="15"/>
      <c r="E8" s="15"/>
      <c r="F8" s="13"/>
      <c r="J8" s="16"/>
    </row>
    <row r="9" spans="1:12" ht="15" x14ac:dyDescent="0.25">
      <c r="A9" s="15"/>
      <c r="B9" s="15" t="s">
        <v>8</v>
      </c>
      <c r="C9" s="15"/>
      <c r="D9" s="15"/>
      <c r="E9" s="2"/>
      <c r="F9" s="17"/>
      <c r="G9" s="18"/>
      <c r="H9" s="18"/>
      <c r="I9" s="18"/>
      <c r="J9" s="18"/>
    </row>
    <row r="10" spans="1:12" ht="15" x14ac:dyDescent="0.25">
      <c r="A10" s="15"/>
      <c r="C10" s="1" t="s">
        <v>9</v>
      </c>
      <c r="E10" s="19"/>
      <c r="F10" s="20" t="s">
        <v>103</v>
      </c>
      <c r="G10" s="21"/>
      <c r="H10" s="78">
        <v>65636759.230000004</v>
      </c>
      <c r="I10" s="46"/>
      <c r="J10" s="46">
        <v>57073365.310000002</v>
      </c>
    </row>
    <row r="11" spans="1:12" ht="15" x14ac:dyDescent="0.25">
      <c r="A11" s="15"/>
      <c r="C11" s="1" t="s">
        <v>81</v>
      </c>
      <c r="E11" s="22"/>
      <c r="F11" s="17">
        <v>6</v>
      </c>
      <c r="H11" s="78">
        <v>807937.95</v>
      </c>
      <c r="I11" s="46"/>
      <c r="J11" s="46">
        <v>1060000</v>
      </c>
    </row>
    <row r="12" spans="1:12" ht="15" x14ac:dyDescent="0.25">
      <c r="A12" s="15"/>
      <c r="C12" s="1" t="s">
        <v>10</v>
      </c>
      <c r="E12" s="22"/>
      <c r="F12" s="17">
        <v>7</v>
      </c>
      <c r="G12" s="23"/>
      <c r="H12" s="81">
        <v>44080382.079999998</v>
      </c>
      <c r="I12" s="74"/>
      <c r="J12" s="74">
        <v>74023773.620000005</v>
      </c>
    </row>
    <row r="13" spans="1:12" s="15" customFormat="1" ht="15" x14ac:dyDescent="0.25">
      <c r="A13" s="24"/>
      <c r="B13" s="24"/>
      <c r="C13" s="24"/>
      <c r="D13" s="24" t="s">
        <v>11</v>
      </c>
      <c r="E13" s="24"/>
      <c r="F13" s="25"/>
      <c r="G13" s="26"/>
      <c r="H13" s="77">
        <f>SUM(H10:H12)</f>
        <v>110525079.26000001</v>
      </c>
      <c r="I13" s="75"/>
      <c r="J13" s="75">
        <f>SUM(J10:J12)</f>
        <v>132157138.93000001</v>
      </c>
    </row>
    <row r="14" spans="1:12" ht="15" x14ac:dyDescent="0.25">
      <c r="A14" s="15"/>
      <c r="B14" s="15" t="s">
        <v>12</v>
      </c>
      <c r="C14" s="15"/>
      <c r="D14" s="15"/>
      <c r="E14" s="22"/>
      <c r="F14" s="17"/>
      <c r="H14" s="78"/>
      <c r="I14" s="46"/>
      <c r="J14" s="46"/>
    </row>
    <row r="15" spans="1:12" s="28" customFormat="1" ht="15" x14ac:dyDescent="0.25">
      <c r="A15" s="27"/>
      <c r="C15" s="28" t="s">
        <v>81</v>
      </c>
      <c r="E15" s="29"/>
      <c r="F15" s="30">
        <v>6</v>
      </c>
      <c r="G15" s="31"/>
      <c r="H15" s="82">
        <v>3922550.36</v>
      </c>
      <c r="I15" s="76"/>
      <c r="J15" s="76">
        <v>4136650.36</v>
      </c>
      <c r="K15" s="203"/>
      <c r="L15" s="203"/>
    </row>
    <row r="16" spans="1:12" ht="15" x14ac:dyDescent="0.25">
      <c r="A16" s="15"/>
      <c r="B16" s="15"/>
      <c r="C16" s="1" t="s">
        <v>82</v>
      </c>
      <c r="E16" s="22"/>
      <c r="F16" s="20" t="s">
        <v>104</v>
      </c>
      <c r="G16" s="32"/>
      <c r="H16" s="78">
        <v>649703719.89999998</v>
      </c>
      <c r="I16" s="46"/>
      <c r="J16" s="46">
        <v>624956966.75999999</v>
      </c>
    </row>
    <row r="17" spans="1:11" ht="15" x14ac:dyDescent="0.25">
      <c r="A17" s="15"/>
      <c r="B17" s="15"/>
      <c r="C17" s="1" t="s">
        <v>13</v>
      </c>
      <c r="E17" s="22"/>
      <c r="F17" s="17">
        <v>9</v>
      </c>
      <c r="H17" s="78">
        <v>604610</v>
      </c>
      <c r="I17" s="46"/>
      <c r="J17" s="46">
        <v>655410</v>
      </c>
    </row>
    <row r="18" spans="1:11" ht="15" x14ac:dyDescent="0.25">
      <c r="A18" s="15"/>
      <c r="B18" s="15"/>
      <c r="C18" s="1" t="s">
        <v>87</v>
      </c>
      <c r="E18" s="22"/>
      <c r="F18" s="17">
        <v>9.1999999999999993</v>
      </c>
      <c r="H18" s="78">
        <v>5500</v>
      </c>
      <c r="I18" s="46"/>
      <c r="J18" s="46">
        <v>632100</v>
      </c>
    </row>
    <row r="19" spans="1:11" ht="15" x14ac:dyDescent="0.25">
      <c r="A19" s="15"/>
      <c r="B19" s="15"/>
      <c r="C19" s="1" t="s">
        <v>86</v>
      </c>
      <c r="E19" s="22"/>
      <c r="F19" s="17">
        <v>10</v>
      </c>
      <c r="H19" s="78">
        <v>15437053.18</v>
      </c>
      <c r="I19" s="46"/>
      <c r="J19" s="46">
        <v>19814045.260000002</v>
      </c>
      <c r="K19" s="204"/>
    </row>
    <row r="20" spans="1:11" ht="15" x14ac:dyDescent="0.25">
      <c r="A20" s="24"/>
      <c r="B20" s="24"/>
      <c r="C20" s="24"/>
      <c r="D20" s="24" t="s">
        <v>23</v>
      </c>
      <c r="E20" s="25"/>
      <c r="F20" s="33"/>
      <c r="G20" s="34"/>
      <c r="H20" s="77">
        <f>SUM(H15:H19)</f>
        <v>669673433.43999994</v>
      </c>
      <c r="I20" s="75"/>
      <c r="J20" s="75">
        <f>SUM(J15:J19)</f>
        <v>650195172.38</v>
      </c>
    </row>
    <row r="21" spans="1:11" ht="15" x14ac:dyDescent="0.25">
      <c r="A21" s="7"/>
      <c r="B21" s="24"/>
      <c r="C21" s="35"/>
      <c r="D21" s="35"/>
      <c r="E21" s="24" t="s">
        <v>14</v>
      </c>
      <c r="F21" s="33"/>
      <c r="G21" s="36"/>
      <c r="H21" s="77">
        <f>H13+H20</f>
        <v>780198512.69999993</v>
      </c>
      <c r="I21" s="77"/>
      <c r="J21" s="75">
        <f>J13+J20</f>
        <v>782352311.30999994</v>
      </c>
    </row>
    <row r="22" spans="1:11" s="15" customFormat="1" ht="15" x14ac:dyDescent="0.25">
      <c r="E22" s="37"/>
      <c r="F22" s="13"/>
      <c r="G22" s="18"/>
      <c r="H22" s="78"/>
      <c r="I22" s="78"/>
      <c r="J22" s="46"/>
    </row>
    <row r="23" spans="1:11" ht="15" x14ac:dyDescent="0.25">
      <c r="A23" s="15" t="s">
        <v>15</v>
      </c>
      <c r="B23" s="15"/>
      <c r="C23" s="15"/>
      <c r="D23" s="15"/>
      <c r="F23" s="13"/>
      <c r="H23" s="78"/>
      <c r="I23" s="46"/>
      <c r="J23" s="46"/>
    </row>
    <row r="24" spans="1:11" s="15" customFormat="1" ht="15" x14ac:dyDescent="0.25">
      <c r="B24" s="18" t="s">
        <v>16</v>
      </c>
      <c r="E24" s="37"/>
      <c r="F24" s="13"/>
      <c r="G24" s="18"/>
      <c r="H24" s="78"/>
      <c r="I24" s="78"/>
      <c r="J24" s="46"/>
    </row>
    <row r="25" spans="1:11" s="15" customFormat="1" ht="15" x14ac:dyDescent="0.25">
      <c r="B25" s="38"/>
      <c r="C25" s="1" t="s">
        <v>34</v>
      </c>
      <c r="D25" s="1"/>
      <c r="E25" s="12"/>
      <c r="F25" s="17">
        <v>11</v>
      </c>
      <c r="G25" s="32"/>
      <c r="H25" s="78">
        <v>1718058.07</v>
      </c>
      <c r="I25" s="46"/>
      <c r="J25" s="46">
        <v>32227461.16</v>
      </c>
    </row>
    <row r="26" spans="1:11" ht="15" x14ac:dyDescent="0.25">
      <c r="C26" s="39" t="s">
        <v>17</v>
      </c>
      <c r="D26" s="39"/>
      <c r="E26" s="40"/>
      <c r="F26" s="17">
        <v>12</v>
      </c>
      <c r="H26" s="78">
        <v>19770302.640000001</v>
      </c>
      <c r="I26" s="46"/>
      <c r="J26" s="46">
        <v>19870023</v>
      </c>
    </row>
    <row r="27" spans="1:11" s="15" customFormat="1" ht="15" x14ac:dyDescent="0.25">
      <c r="C27" s="1" t="s">
        <v>35</v>
      </c>
      <c r="D27" s="1"/>
      <c r="E27" s="12"/>
      <c r="F27" s="17">
        <v>13</v>
      </c>
      <c r="G27" s="16"/>
      <c r="H27" s="78">
        <v>3226993.24</v>
      </c>
      <c r="I27" s="46"/>
      <c r="J27" s="46">
        <v>3734648.36</v>
      </c>
    </row>
    <row r="28" spans="1:11" s="15" customFormat="1" ht="15" x14ac:dyDescent="0.25">
      <c r="C28" s="1" t="s">
        <v>36</v>
      </c>
      <c r="D28" s="1"/>
      <c r="E28" s="12"/>
      <c r="F28" s="17">
        <v>14</v>
      </c>
      <c r="G28" s="16"/>
      <c r="H28" s="205" t="s">
        <v>89</v>
      </c>
      <c r="I28" s="206"/>
      <c r="J28" s="207" t="s">
        <v>89</v>
      </c>
    </row>
    <row r="29" spans="1:11" s="15" customFormat="1" ht="15" x14ac:dyDescent="0.25">
      <c r="A29" s="24"/>
      <c r="B29" s="24"/>
      <c r="C29" s="7"/>
      <c r="D29" s="41" t="s">
        <v>65</v>
      </c>
      <c r="E29" s="35"/>
      <c r="F29" s="33"/>
      <c r="G29" s="34"/>
      <c r="H29" s="77">
        <f>SUM(H25:H28)</f>
        <v>24715353.950000003</v>
      </c>
      <c r="I29" s="75"/>
      <c r="J29" s="75">
        <f>SUM(J25:J28)</f>
        <v>55832132.519999996</v>
      </c>
    </row>
    <row r="30" spans="1:11" s="15" customFormat="1" ht="15" x14ac:dyDescent="0.25">
      <c r="A30" s="42"/>
      <c r="B30" s="24"/>
      <c r="C30" s="7"/>
      <c r="D30" s="7"/>
      <c r="E30" s="24" t="s">
        <v>37</v>
      </c>
      <c r="F30" s="43"/>
      <c r="G30" s="36"/>
      <c r="H30" s="77">
        <f>H29</f>
        <v>24715353.950000003</v>
      </c>
      <c r="I30" s="77"/>
      <c r="J30" s="75">
        <f>J29</f>
        <v>55832132.519999996</v>
      </c>
    </row>
    <row r="31" spans="1:11" s="15" customFormat="1" ht="33" customHeight="1" thickBot="1" x14ac:dyDescent="0.3">
      <c r="A31" s="213" t="s">
        <v>66</v>
      </c>
      <c r="B31" s="213"/>
      <c r="C31" s="213"/>
      <c r="D31" s="213"/>
      <c r="E31" s="213"/>
      <c r="F31" s="44"/>
      <c r="G31" s="45"/>
      <c r="H31" s="79">
        <f>H21-H30</f>
        <v>755483158.74999988</v>
      </c>
      <c r="I31" s="79"/>
      <c r="J31" s="122">
        <f>J21-J30</f>
        <v>726520178.78999996</v>
      </c>
    </row>
    <row r="32" spans="1:11" ht="15.75" thickTop="1" x14ac:dyDescent="0.25">
      <c r="F32" s="13"/>
      <c r="G32" s="18"/>
      <c r="H32" s="78"/>
      <c r="I32" s="78"/>
      <c r="J32" s="46"/>
      <c r="K32" s="15"/>
    </row>
    <row r="33" spans="1:11" s="15" customFormat="1" ht="15" x14ac:dyDescent="0.25">
      <c r="A33" s="15" t="s">
        <v>18</v>
      </c>
      <c r="E33" s="37"/>
      <c r="F33" s="13"/>
      <c r="G33" s="18"/>
      <c r="H33" s="78"/>
      <c r="I33" s="78"/>
      <c r="J33" s="46"/>
      <c r="K33" s="1"/>
    </row>
    <row r="34" spans="1:11" s="15" customFormat="1" ht="15.75" customHeight="1" x14ac:dyDescent="0.25">
      <c r="C34" s="212" t="s">
        <v>19</v>
      </c>
      <c r="D34" s="212"/>
      <c r="E34" s="212"/>
      <c r="F34" s="13"/>
      <c r="G34" s="46"/>
      <c r="H34" s="78">
        <v>755483158.74699998</v>
      </c>
      <c r="I34" s="46"/>
      <c r="J34" s="46">
        <v>726520178.78999996</v>
      </c>
    </row>
    <row r="35" spans="1:11" s="27" customFormat="1" ht="15.75" thickBot="1" x14ac:dyDescent="0.3">
      <c r="A35" s="47" t="s">
        <v>67</v>
      </c>
      <c r="B35" s="48"/>
      <c r="C35" s="48"/>
      <c r="D35" s="48"/>
      <c r="E35" s="48"/>
      <c r="F35" s="49"/>
      <c r="G35" s="50"/>
      <c r="H35" s="80">
        <f>H34</f>
        <v>755483158.74699998</v>
      </c>
      <c r="I35" s="80"/>
      <c r="J35" s="123">
        <f>J34</f>
        <v>726520178.78999996</v>
      </c>
    </row>
    <row r="36" spans="1:11" s="15" customFormat="1" ht="16.5" thickTop="1" thickBot="1" x14ac:dyDescent="0.3">
      <c r="A36" s="83"/>
      <c r="B36" s="83"/>
      <c r="C36" s="83"/>
      <c r="D36" s="83"/>
      <c r="E36" s="83"/>
      <c r="F36" s="84"/>
      <c r="G36" s="85"/>
      <c r="H36" s="85"/>
      <c r="I36" s="85"/>
      <c r="J36" s="86"/>
    </row>
    <row r="37" spans="1:11" s="15" customFormat="1" ht="15" x14ac:dyDescent="0.25">
      <c r="A37" s="87" t="s">
        <v>105</v>
      </c>
      <c r="B37" s="51"/>
      <c r="C37" s="51"/>
      <c r="D37" s="51"/>
      <c r="E37" s="51"/>
      <c r="F37" s="12"/>
      <c r="G37" s="52"/>
      <c r="H37" s="52"/>
      <c r="I37" s="52"/>
      <c r="J37" s="53"/>
    </row>
    <row r="38" spans="1:11" s="15" customFormat="1" ht="15" x14ac:dyDescent="0.25">
      <c r="A38" s="54"/>
      <c r="B38" s="54"/>
      <c r="C38" s="54"/>
      <c r="D38" s="54"/>
      <c r="E38" s="55"/>
      <c r="F38" s="12"/>
      <c r="G38" s="18"/>
      <c r="H38" s="18"/>
      <c r="I38" s="18"/>
      <c r="J38" s="53"/>
    </row>
    <row r="39" spans="1:11" x14ac:dyDescent="0.2">
      <c r="A39" s="56"/>
      <c r="B39" s="56"/>
      <c r="C39" s="56"/>
      <c r="D39" s="56"/>
      <c r="E39" s="56"/>
      <c r="F39" s="56"/>
      <c r="G39" s="57"/>
      <c r="H39" s="57"/>
      <c r="I39" s="57"/>
      <c r="J39" s="58"/>
    </row>
    <row r="40" spans="1:11" x14ac:dyDescent="0.2">
      <c r="A40" s="211"/>
      <c r="B40" s="211"/>
      <c r="C40" s="211"/>
      <c r="D40" s="211"/>
      <c r="E40" s="211"/>
      <c r="F40" s="211"/>
      <c r="G40" s="211"/>
      <c r="H40" s="211"/>
      <c r="I40" s="211"/>
      <c r="J40" s="211"/>
    </row>
    <row r="41" spans="1:11" ht="15" x14ac:dyDescent="0.25">
      <c r="A41" s="59"/>
      <c r="B41" s="59"/>
      <c r="C41" s="59"/>
      <c r="D41" s="59"/>
      <c r="E41" s="60"/>
      <c r="F41" s="59"/>
      <c r="G41" s="61"/>
      <c r="H41" s="61"/>
      <c r="I41" s="61"/>
      <c r="J41" s="53"/>
    </row>
    <row r="42" spans="1:11" ht="15" x14ac:dyDescent="0.25">
      <c r="A42" s="59"/>
      <c r="B42" s="59"/>
      <c r="C42" s="59"/>
      <c r="D42" s="59"/>
      <c r="E42" s="62"/>
      <c r="F42" s="63"/>
      <c r="G42" s="62"/>
      <c r="H42" s="62"/>
      <c r="I42" s="62"/>
      <c r="J42" s="64"/>
    </row>
    <row r="43" spans="1:11" x14ac:dyDescent="0.2">
      <c r="A43" s="59"/>
      <c r="B43" s="59"/>
      <c r="C43" s="59"/>
      <c r="D43" s="59"/>
      <c r="E43" s="65"/>
      <c r="F43" s="66"/>
      <c r="G43" s="66"/>
      <c r="H43" s="66"/>
      <c r="I43" s="66"/>
      <c r="J43" s="67"/>
    </row>
    <row r="46" spans="1:11" ht="15" customHeight="1" x14ac:dyDescent="0.2"/>
  </sheetData>
  <mergeCells count="3">
    <mergeCell ref="A40:J40"/>
    <mergeCell ref="C34:E34"/>
    <mergeCell ref="A31:E31"/>
  </mergeCells>
  <phoneticPr fontId="0" type="noConversion"/>
  <pageMargins left="1.25" right="1" top="1" bottom="1" header="0.511811023622047" footer="0.98425196850393704"/>
  <pageSetup scale="80" orientation="portrait" r:id="rId1"/>
  <headerFooter alignWithMargins="0">
    <oddFooter>&amp;R4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9"/>
  <sheetViews>
    <sheetView zoomScaleSheetLayoutView="99" workbookViewId="0">
      <selection activeCell="I13" sqref="I13"/>
    </sheetView>
  </sheetViews>
  <sheetFormatPr defaultColWidth="9.28515625" defaultRowHeight="14.25" x14ac:dyDescent="0.2"/>
  <cols>
    <col min="1" max="3" width="2.5703125" style="59" customWidth="1"/>
    <col min="4" max="4" width="38.7109375" style="59" customWidth="1"/>
    <col min="5" max="5" width="6.7109375" style="59" bestFit="1" customWidth="1"/>
    <col min="6" max="6" width="2.7109375" style="59" customWidth="1"/>
    <col min="7" max="7" width="19" style="59" customWidth="1"/>
    <col min="8" max="8" width="2.7109375" style="59" customWidth="1"/>
    <col min="9" max="9" width="19" style="59" customWidth="1"/>
    <col min="10" max="16384" width="9.28515625" style="59"/>
  </cols>
  <sheetData>
    <row r="1" spans="1:9" s="1" customFormat="1" ht="15" x14ac:dyDescent="0.25">
      <c r="A1" s="69" t="s">
        <v>64</v>
      </c>
      <c r="B1" s="69"/>
      <c r="C1" s="69"/>
      <c r="D1" s="69"/>
      <c r="E1" s="69"/>
      <c r="F1" s="69"/>
      <c r="G1" s="69"/>
      <c r="H1" s="69"/>
      <c r="I1" s="69"/>
    </row>
    <row r="2" spans="1:9" ht="15" x14ac:dyDescent="0.25">
      <c r="A2" s="109" t="s">
        <v>96</v>
      </c>
      <c r="B2" s="109"/>
      <c r="C2" s="109"/>
      <c r="D2" s="109"/>
      <c r="E2" s="109"/>
      <c r="F2" s="109"/>
      <c r="G2" s="109"/>
      <c r="H2" s="109"/>
      <c r="I2" s="109"/>
    </row>
    <row r="3" spans="1:9" ht="15" x14ac:dyDescent="0.25">
      <c r="A3" s="110" t="s">
        <v>97</v>
      </c>
      <c r="B3" s="110"/>
      <c r="C3" s="110"/>
      <c r="D3" s="110"/>
      <c r="E3" s="110"/>
      <c r="F3" s="110"/>
      <c r="G3" s="110"/>
      <c r="H3" s="110"/>
      <c r="I3" s="110"/>
    </row>
    <row r="4" spans="1:9" x14ac:dyDescent="0.2">
      <c r="A4" s="112" t="s">
        <v>95</v>
      </c>
      <c r="B4" s="111"/>
      <c r="C4" s="111"/>
      <c r="D4" s="111"/>
      <c r="E4" s="111"/>
      <c r="F4" s="111"/>
      <c r="G4" s="111"/>
      <c r="H4" s="111"/>
      <c r="I4" s="111"/>
    </row>
    <row r="6" spans="1:9" ht="15" x14ac:dyDescent="0.25">
      <c r="A6" s="89"/>
      <c r="B6" s="89"/>
      <c r="C6" s="89"/>
      <c r="D6" s="89"/>
      <c r="E6" s="90" t="s">
        <v>27</v>
      </c>
      <c r="F6" s="91"/>
      <c r="G6" s="91">
        <v>2023</v>
      </c>
      <c r="H6" s="91"/>
      <c r="I6" s="91">
        <v>2022</v>
      </c>
    </row>
    <row r="7" spans="1:9" ht="15" x14ac:dyDescent="0.25">
      <c r="E7" s="92"/>
      <c r="F7" s="92"/>
      <c r="G7" s="92"/>
      <c r="H7" s="92"/>
      <c r="I7" s="92"/>
    </row>
    <row r="8" spans="1:9" ht="15" x14ac:dyDescent="0.25">
      <c r="A8" s="88" t="s">
        <v>38</v>
      </c>
    </row>
    <row r="9" spans="1:9" s="88" customFormat="1" ht="15" x14ac:dyDescent="0.25">
      <c r="B9" s="59"/>
      <c r="C9" s="59" t="s">
        <v>57</v>
      </c>
      <c r="D9" s="59"/>
      <c r="E9" s="93">
        <v>15</v>
      </c>
      <c r="F9" s="94"/>
      <c r="G9" s="117">
        <v>320502117.44</v>
      </c>
      <c r="H9" s="94"/>
      <c r="I9" s="95">
        <v>261305876.08000001</v>
      </c>
    </row>
    <row r="10" spans="1:9" s="88" customFormat="1" ht="15" x14ac:dyDescent="0.25">
      <c r="C10" s="59" t="s">
        <v>0</v>
      </c>
      <c r="D10" s="59"/>
      <c r="E10" s="93">
        <v>16</v>
      </c>
      <c r="F10" s="93"/>
      <c r="G10" s="117">
        <v>3001275</v>
      </c>
      <c r="H10" s="93"/>
      <c r="I10" s="95">
        <v>3569607.5</v>
      </c>
    </row>
    <row r="11" spans="1:9" s="88" customFormat="1" ht="15" x14ac:dyDescent="0.25">
      <c r="C11" s="59" t="s">
        <v>1</v>
      </c>
      <c r="D11" s="59"/>
      <c r="E11" s="93">
        <v>17</v>
      </c>
      <c r="F11" s="93"/>
      <c r="G11" s="117">
        <v>51613252.25</v>
      </c>
      <c r="H11" s="93"/>
      <c r="I11" s="95">
        <v>51107606.869999997</v>
      </c>
    </row>
    <row r="12" spans="1:9" s="88" customFormat="1" ht="15" x14ac:dyDescent="0.25">
      <c r="C12" s="96" t="s">
        <v>2</v>
      </c>
      <c r="D12" s="59"/>
      <c r="E12" s="93">
        <v>18</v>
      </c>
      <c r="F12" s="93"/>
      <c r="G12" s="118">
        <v>1649429.4</v>
      </c>
      <c r="H12" s="93"/>
      <c r="I12" s="208">
        <v>30552537.02</v>
      </c>
    </row>
    <row r="13" spans="1:9" s="88" customFormat="1" ht="15" x14ac:dyDescent="0.25">
      <c r="C13" s="59" t="s">
        <v>6</v>
      </c>
      <c r="D13" s="59"/>
      <c r="E13" s="93">
        <v>19</v>
      </c>
      <c r="F13" s="93"/>
      <c r="G13" s="117">
        <v>1562209</v>
      </c>
      <c r="H13" s="93"/>
      <c r="I13" s="95">
        <v>4897119.59</v>
      </c>
    </row>
    <row r="14" spans="1:9" s="88" customFormat="1" ht="15" x14ac:dyDescent="0.25">
      <c r="C14" s="59" t="s">
        <v>92</v>
      </c>
      <c r="D14" s="59"/>
      <c r="E14" s="93">
        <v>20</v>
      </c>
      <c r="F14" s="93"/>
      <c r="G14" s="117">
        <v>72247.839999999997</v>
      </c>
      <c r="H14" s="93"/>
      <c r="I14" s="95">
        <v>514659.44</v>
      </c>
    </row>
    <row r="15" spans="1:9" s="88" customFormat="1" ht="15" x14ac:dyDescent="0.25">
      <c r="A15" s="97" t="s">
        <v>39</v>
      </c>
      <c r="B15" s="97"/>
      <c r="C15" s="97"/>
      <c r="D15" s="97"/>
      <c r="E15" s="98"/>
      <c r="F15" s="91"/>
      <c r="G15" s="99">
        <f>SUM(G9:G14)</f>
        <v>378400530.92999995</v>
      </c>
      <c r="H15" s="91"/>
      <c r="I15" s="120">
        <f>SUM(I9:I14)</f>
        <v>351947406.49999994</v>
      </c>
    </row>
    <row r="16" spans="1:9" s="88" customFormat="1" ht="15" x14ac:dyDescent="0.25">
      <c r="E16" s="93"/>
      <c r="F16" s="93"/>
      <c r="G16" s="119"/>
      <c r="H16" s="93"/>
      <c r="I16" s="93"/>
    </row>
    <row r="17" spans="1:9" ht="15" x14ac:dyDescent="0.25">
      <c r="A17" s="88" t="s">
        <v>43</v>
      </c>
      <c r="E17" s="93"/>
      <c r="F17" s="93"/>
      <c r="G17" s="119"/>
      <c r="H17" s="93"/>
      <c r="I17" s="93"/>
    </row>
    <row r="18" spans="1:9" ht="15" x14ac:dyDescent="0.25">
      <c r="B18" s="59" t="s">
        <v>3</v>
      </c>
      <c r="E18" s="93">
        <v>21</v>
      </c>
      <c r="F18" s="200"/>
      <c r="G18" s="117">
        <v>155561519.04999998</v>
      </c>
      <c r="H18" s="200"/>
      <c r="I18" s="95">
        <v>132661990.81</v>
      </c>
    </row>
    <row r="19" spans="1:9" ht="16.5" customHeight="1" x14ac:dyDescent="0.25">
      <c r="B19" s="59" t="s">
        <v>4</v>
      </c>
      <c r="E19" s="93">
        <v>22</v>
      </c>
      <c r="F19" s="93"/>
      <c r="G19" s="117">
        <v>129274266.74000001</v>
      </c>
      <c r="H19" s="93"/>
      <c r="I19" s="95">
        <v>130511127.39</v>
      </c>
    </row>
    <row r="20" spans="1:9" ht="16.5" customHeight="1" x14ac:dyDescent="0.25">
      <c r="B20" s="59" t="s">
        <v>5</v>
      </c>
      <c r="E20" s="93">
        <v>23</v>
      </c>
      <c r="F20" s="93"/>
      <c r="G20" s="117">
        <v>32331233.453000002</v>
      </c>
      <c r="H20" s="93"/>
      <c r="I20" s="95">
        <v>24993498.77</v>
      </c>
    </row>
    <row r="21" spans="1:9" s="88" customFormat="1" ht="15.75" customHeight="1" x14ac:dyDescent="0.25">
      <c r="A21" s="214" t="s">
        <v>40</v>
      </c>
      <c r="B21" s="214"/>
      <c r="C21" s="214"/>
      <c r="D21" s="214"/>
      <c r="E21" s="98"/>
      <c r="F21" s="91"/>
      <c r="G21" s="99">
        <f>SUM(G18:G20)</f>
        <v>317167019.24299997</v>
      </c>
      <c r="H21" s="91"/>
      <c r="I21" s="120">
        <f>SUM(I18:I20)</f>
        <v>288166616.96999997</v>
      </c>
    </row>
    <row r="22" spans="1:9" ht="15" x14ac:dyDescent="0.25">
      <c r="C22" s="88"/>
      <c r="E22" s="93"/>
      <c r="F22" s="93"/>
      <c r="G22" s="119"/>
      <c r="H22" s="93"/>
      <c r="I22" s="93"/>
    </row>
    <row r="23" spans="1:9" s="88" customFormat="1" ht="15.75" thickBot="1" x14ac:dyDescent="0.3">
      <c r="A23" s="101" t="s">
        <v>68</v>
      </c>
      <c r="B23" s="101"/>
      <c r="C23" s="101"/>
      <c r="D23" s="101"/>
      <c r="E23" s="102"/>
      <c r="F23" s="103"/>
      <c r="G23" s="104">
        <f>G15-G21</f>
        <v>61233511.686999977</v>
      </c>
      <c r="H23" s="103"/>
      <c r="I23" s="121">
        <f>I15-I21</f>
        <v>63780789.529999971</v>
      </c>
    </row>
    <row r="24" spans="1:9" ht="16.5" thickTop="1" thickBot="1" x14ac:dyDescent="0.3">
      <c r="A24" s="113"/>
      <c r="B24" s="113"/>
      <c r="C24" s="113"/>
      <c r="D24" s="113"/>
      <c r="E24" s="114"/>
      <c r="F24" s="114"/>
      <c r="G24" s="114"/>
      <c r="H24" s="114"/>
      <c r="I24" s="115"/>
    </row>
    <row r="25" spans="1:9" ht="15" x14ac:dyDescent="0.25">
      <c r="A25" s="116" t="str">
        <f>'Financial Position2023'!A37</f>
        <v>The notes on pages 10 to 35 form part of these financial statements</v>
      </c>
      <c r="B25" s="88"/>
      <c r="C25" s="88"/>
      <c r="D25" s="88"/>
      <c r="G25" s="106"/>
      <c r="I25" s="105"/>
    </row>
    <row r="26" spans="1:9" ht="15" x14ac:dyDescent="0.25">
      <c r="A26" s="88"/>
      <c r="B26" s="88"/>
      <c r="C26" s="88"/>
      <c r="D26" s="88"/>
      <c r="G26" s="107"/>
      <c r="I26" s="107"/>
    </row>
    <row r="27" spans="1:9" ht="15" x14ac:dyDescent="0.25">
      <c r="A27" s="88"/>
      <c r="B27" s="88"/>
      <c r="C27" s="88"/>
      <c r="D27" s="88"/>
      <c r="I27" s="105"/>
    </row>
    <row r="28" spans="1:9" ht="15" x14ac:dyDescent="0.25">
      <c r="A28" s="88"/>
      <c r="B28" s="88"/>
      <c r="C28" s="88"/>
      <c r="D28" s="88"/>
    </row>
    <row r="29" spans="1:9" ht="15" x14ac:dyDescent="0.25">
      <c r="A29" s="88"/>
      <c r="B29" s="88"/>
      <c r="C29" s="88"/>
      <c r="D29" s="88"/>
    </row>
    <row r="30" spans="1:9" ht="15" x14ac:dyDescent="0.25">
      <c r="A30" s="88"/>
      <c r="B30" s="88"/>
      <c r="C30" s="88"/>
      <c r="D30" s="88"/>
    </row>
    <row r="31" spans="1:9" ht="15" x14ac:dyDescent="0.25">
      <c r="A31" s="88"/>
      <c r="B31" s="88"/>
      <c r="C31" s="88"/>
      <c r="D31" s="88"/>
    </row>
    <row r="32" spans="1:9" ht="15" x14ac:dyDescent="0.25">
      <c r="A32" s="88"/>
      <c r="B32" s="88"/>
      <c r="C32" s="88"/>
      <c r="D32" s="88"/>
    </row>
    <row r="33" spans="1:9" ht="15" x14ac:dyDescent="0.25">
      <c r="A33" s="88"/>
      <c r="B33" s="88"/>
      <c r="C33" s="88"/>
      <c r="D33" s="88"/>
      <c r="H33" s="105"/>
    </row>
    <row r="34" spans="1:9" ht="15" x14ac:dyDescent="0.25">
      <c r="A34" s="88"/>
      <c r="B34" s="88"/>
      <c r="C34" s="88"/>
      <c r="D34" s="88"/>
      <c r="H34" s="105"/>
    </row>
    <row r="35" spans="1:9" ht="15" x14ac:dyDescent="0.25">
      <c r="A35" s="88"/>
      <c r="B35" s="88"/>
      <c r="C35" s="88"/>
      <c r="D35" s="88"/>
      <c r="H35" s="105"/>
    </row>
    <row r="36" spans="1:9" ht="15" x14ac:dyDescent="0.25">
      <c r="A36" s="88"/>
      <c r="B36" s="88"/>
      <c r="C36" s="88"/>
      <c r="D36" s="88"/>
      <c r="I36" s="105"/>
    </row>
    <row r="37" spans="1:9" ht="15" x14ac:dyDescent="0.25">
      <c r="A37" s="88"/>
      <c r="B37" s="88"/>
      <c r="C37" s="88"/>
      <c r="D37" s="88"/>
      <c r="I37" s="105"/>
    </row>
    <row r="38" spans="1:9" x14ac:dyDescent="0.2">
      <c r="B38" s="108"/>
      <c r="D38" s="108"/>
      <c r="I38" s="108"/>
    </row>
    <row r="39" spans="1:9" ht="15" x14ac:dyDescent="0.25">
      <c r="D39" s="60"/>
      <c r="I39" s="88"/>
    </row>
  </sheetData>
  <mergeCells count="1">
    <mergeCell ref="A21:D21"/>
  </mergeCells>
  <phoneticPr fontId="0" type="noConversion"/>
  <pageMargins left="1.25" right="1" top="1" bottom="1" header="0.511811023622047" footer="0.98425196850393704"/>
  <pageSetup scale="84" fitToHeight="0" orientation="portrait" r:id="rId1"/>
  <headerFooter alignWithMargins="0">
    <oddFooter>&amp;R5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40"/>
  <sheetViews>
    <sheetView zoomScaleSheetLayoutView="100" workbookViewId="0">
      <selection activeCell="F22" sqref="F22"/>
    </sheetView>
  </sheetViews>
  <sheetFormatPr defaultColWidth="9.28515625" defaultRowHeight="14.25" x14ac:dyDescent="0.2"/>
  <cols>
    <col min="1" max="2" width="3" style="59" customWidth="1"/>
    <col min="3" max="3" width="46.85546875" style="59" customWidth="1"/>
    <col min="4" max="4" width="5.28515625" style="126" customWidth="1"/>
    <col min="5" max="5" width="21.5703125" style="46" customWidth="1"/>
    <col min="6" max="6" width="5.140625" style="126" customWidth="1"/>
    <col min="7" max="7" width="19.28515625" style="137" customWidth="1"/>
    <col min="8" max="16384" width="9.28515625" style="59"/>
  </cols>
  <sheetData>
    <row r="1" spans="1:7" ht="15" x14ac:dyDescent="0.25">
      <c r="A1" s="69" t="s">
        <v>64</v>
      </c>
      <c r="B1" s="69"/>
      <c r="C1" s="69"/>
      <c r="D1" s="69"/>
      <c r="E1" s="69"/>
      <c r="F1" s="69"/>
      <c r="G1" s="69"/>
    </row>
    <row r="2" spans="1:7" ht="15" x14ac:dyDescent="0.25">
      <c r="A2" s="109" t="s">
        <v>98</v>
      </c>
      <c r="B2" s="109"/>
      <c r="C2" s="109"/>
      <c r="D2" s="109"/>
      <c r="E2" s="109"/>
      <c r="F2" s="109"/>
      <c r="G2" s="109"/>
    </row>
    <row r="3" spans="1:7" ht="15" x14ac:dyDescent="0.25">
      <c r="A3" s="112" t="s">
        <v>97</v>
      </c>
      <c r="B3" s="109"/>
      <c r="C3" s="109"/>
      <c r="D3" s="109"/>
      <c r="E3" s="109"/>
      <c r="F3" s="109"/>
      <c r="G3" s="109"/>
    </row>
    <row r="4" spans="1:7" x14ac:dyDescent="0.2">
      <c r="A4" s="112" t="s">
        <v>95</v>
      </c>
      <c r="B4" s="111"/>
      <c r="C4" s="111"/>
      <c r="D4" s="111"/>
      <c r="E4" s="111"/>
      <c r="F4" s="111"/>
      <c r="G4" s="111"/>
    </row>
    <row r="5" spans="1:7" ht="15" x14ac:dyDescent="0.25">
      <c r="A5" s="200"/>
      <c r="B5" s="200"/>
      <c r="C5" s="200"/>
      <c r="D5" s="61"/>
      <c r="E5" s="78"/>
      <c r="F5" s="61"/>
      <c r="G5" s="200"/>
    </row>
    <row r="6" spans="1:7" ht="15" x14ac:dyDescent="0.25">
      <c r="A6" s="91"/>
      <c r="B6" s="91"/>
      <c r="C6" s="91"/>
      <c r="D6" s="41"/>
      <c r="E6" s="125">
        <v>2023</v>
      </c>
      <c r="F6" s="91"/>
      <c r="G6" s="125">
        <v>2022</v>
      </c>
    </row>
    <row r="7" spans="1:7" x14ac:dyDescent="0.2">
      <c r="G7" s="46"/>
    </row>
    <row r="8" spans="1:7" s="88" customFormat="1" ht="15" x14ac:dyDescent="0.25">
      <c r="A8" s="88" t="s">
        <v>91</v>
      </c>
      <c r="D8" s="126"/>
      <c r="E8" s="78">
        <v>726520178.78999996</v>
      </c>
      <c r="F8" s="126"/>
      <c r="G8" s="46">
        <v>659734381.09000003</v>
      </c>
    </row>
    <row r="9" spans="1:7" s="88" customFormat="1" ht="15" x14ac:dyDescent="0.25">
      <c r="A9" s="88" t="s">
        <v>69</v>
      </c>
      <c r="D9" s="61"/>
      <c r="E9" s="78"/>
      <c r="F9" s="61"/>
      <c r="G9" s="46"/>
    </row>
    <row r="10" spans="1:7" ht="31.15" customHeight="1" x14ac:dyDescent="0.25">
      <c r="B10" s="216" t="s">
        <v>20</v>
      </c>
      <c r="C10" s="216"/>
      <c r="E10" s="78">
        <v>-29118818.370000001</v>
      </c>
      <c r="G10" s="46">
        <v>7639665.25</v>
      </c>
    </row>
    <row r="11" spans="1:7" ht="15" x14ac:dyDescent="0.25">
      <c r="B11" s="59" t="s">
        <v>62</v>
      </c>
      <c r="C11" s="127"/>
      <c r="E11" s="78">
        <v>-3151713.36</v>
      </c>
      <c r="G11" s="46">
        <v>-4634657.08</v>
      </c>
    </row>
    <row r="12" spans="1:7" s="88" customFormat="1" ht="15" x14ac:dyDescent="0.25">
      <c r="A12" s="97"/>
      <c r="B12" s="97"/>
      <c r="C12" s="97" t="s">
        <v>21</v>
      </c>
      <c r="D12" s="41"/>
      <c r="E12" s="128">
        <f>SUM(E8:E11)</f>
        <v>694249647.05999994</v>
      </c>
      <c r="F12" s="41"/>
      <c r="G12" s="140">
        <f>SUM(G8:G11)</f>
        <v>662739389.25999999</v>
      </c>
    </row>
    <row r="13" spans="1:7" ht="15" x14ac:dyDescent="0.25">
      <c r="D13" s="129"/>
      <c r="E13" s="78"/>
      <c r="F13" s="129"/>
      <c r="G13" s="46"/>
    </row>
    <row r="14" spans="1:7" s="88" customFormat="1" ht="31.5" customHeight="1" x14ac:dyDescent="0.25">
      <c r="A14" s="215" t="s">
        <v>83</v>
      </c>
      <c r="B14" s="215"/>
      <c r="C14" s="215"/>
      <c r="D14" s="130"/>
      <c r="E14" s="78"/>
      <c r="F14" s="130"/>
      <c r="G14" s="46"/>
    </row>
    <row r="15" spans="1:7" ht="15" x14ac:dyDescent="0.25">
      <c r="B15" s="59" t="s">
        <v>22</v>
      </c>
      <c r="E15" s="139">
        <v>61233511.686999977</v>
      </c>
      <c r="G15" s="131">
        <v>63780789.530000001</v>
      </c>
    </row>
    <row r="16" spans="1:7" s="88" customFormat="1" ht="33" customHeight="1" x14ac:dyDescent="0.25">
      <c r="A16" s="97"/>
      <c r="B16" s="97"/>
      <c r="C16" s="132" t="s">
        <v>41</v>
      </c>
      <c r="D16" s="133"/>
      <c r="E16" s="209">
        <f>SUM(E15:E15)</f>
        <v>61233511.686999977</v>
      </c>
      <c r="F16" s="41"/>
      <c r="G16" s="210">
        <f>SUM(G15:G15)</f>
        <v>63780789.530000001</v>
      </c>
    </row>
    <row r="17" spans="1:7" ht="15" x14ac:dyDescent="0.25">
      <c r="E17" s="78"/>
      <c r="G17" s="46"/>
    </row>
    <row r="18" spans="1:7" s="88" customFormat="1" ht="15.75" thickBot="1" x14ac:dyDescent="0.3">
      <c r="A18" s="101" t="s">
        <v>90</v>
      </c>
      <c r="B18" s="101"/>
      <c r="C18" s="101"/>
      <c r="D18" s="134"/>
      <c r="E18" s="138">
        <f>E12+E16</f>
        <v>755483158.74699998</v>
      </c>
      <c r="F18" s="79"/>
      <c r="G18" s="141">
        <f>G12+G16</f>
        <v>726520178.78999996</v>
      </c>
    </row>
    <row r="19" spans="1:7" s="88" customFormat="1" ht="16.5" thickTop="1" thickBot="1" x14ac:dyDescent="0.3">
      <c r="A19" s="113"/>
      <c r="B19" s="113"/>
      <c r="C19" s="113"/>
      <c r="D19" s="142"/>
      <c r="E19" s="143"/>
      <c r="F19" s="142"/>
      <c r="G19" s="144"/>
    </row>
    <row r="20" spans="1:7" s="88" customFormat="1" ht="15" x14ac:dyDescent="0.25">
      <c r="A20" s="116" t="str">
        <f>'Financial Performance 2023'!A25</f>
        <v>The notes on pages 10 to 35 form part of these financial statements</v>
      </c>
      <c r="D20" s="61"/>
      <c r="E20" s="78"/>
      <c r="F20" s="61"/>
      <c r="G20" s="135"/>
    </row>
    <row r="21" spans="1:7" s="88" customFormat="1" ht="15" x14ac:dyDescent="0.25">
      <c r="D21" s="61"/>
      <c r="E21" s="78"/>
      <c r="F21" s="61"/>
      <c r="G21" s="135"/>
    </row>
    <row r="22" spans="1:7" s="88" customFormat="1" ht="15" x14ac:dyDescent="0.25">
      <c r="D22" s="61"/>
      <c r="E22" s="78"/>
      <c r="F22" s="61"/>
      <c r="G22" s="135"/>
    </row>
    <row r="23" spans="1:7" s="88" customFormat="1" ht="15" x14ac:dyDescent="0.25">
      <c r="D23" s="61"/>
      <c r="E23" s="78"/>
      <c r="F23" s="61"/>
      <c r="G23" s="135"/>
    </row>
    <row r="24" spans="1:7" s="88" customFormat="1" ht="15" x14ac:dyDescent="0.25">
      <c r="D24" s="61"/>
      <c r="E24" s="78"/>
      <c r="F24" s="61"/>
      <c r="G24" s="135"/>
    </row>
    <row r="25" spans="1:7" s="88" customFormat="1" ht="15" x14ac:dyDescent="0.25">
      <c r="D25" s="61"/>
      <c r="E25" s="78"/>
      <c r="F25" s="61"/>
      <c r="G25" s="135"/>
    </row>
    <row r="26" spans="1:7" s="88" customFormat="1" ht="15" x14ac:dyDescent="0.25">
      <c r="D26" s="61"/>
      <c r="E26" s="78"/>
      <c r="F26" s="61"/>
      <c r="G26" s="135"/>
    </row>
    <row r="27" spans="1:7" s="88" customFormat="1" ht="15" x14ac:dyDescent="0.25">
      <c r="D27" s="61"/>
      <c r="E27" s="78"/>
      <c r="F27" s="61"/>
      <c r="G27" s="135"/>
    </row>
    <row r="28" spans="1:7" s="88" customFormat="1" ht="15" x14ac:dyDescent="0.25">
      <c r="D28" s="61"/>
      <c r="E28" s="78"/>
      <c r="F28" s="61"/>
      <c r="G28" s="135"/>
    </row>
    <row r="29" spans="1:7" s="88" customFormat="1" ht="15" x14ac:dyDescent="0.25">
      <c r="D29" s="61"/>
      <c r="E29" s="78"/>
      <c r="F29" s="61"/>
      <c r="G29" s="135"/>
    </row>
    <row r="30" spans="1:7" s="88" customFormat="1" ht="15" x14ac:dyDescent="0.25">
      <c r="D30" s="61"/>
      <c r="E30" s="78"/>
      <c r="F30" s="61"/>
      <c r="G30" s="135"/>
    </row>
    <row r="31" spans="1:7" s="88" customFormat="1" ht="15" x14ac:dyDescent="0.25">
      <c r="D31" s="61"/>
      <c r="E31" s="78"/>
      <c r="F31" s="61"/>
      <c r="G31" s="135"/>
    </row>
    <row r="32" spans="1:7" ht="15" x14ac:dyDescent="0.25">
      <c r="G32" s="136"/>
    </row>
    <row r="37" spans="4:7" ht="15" x14ac:dyDescent="0.25">
      <c r="G37" s="88"/>
    </row>
    <row r="38" spans="4:7" ht="15" x14ac:dyDescent="0.25">
      <c r="G38" s="88"/>
    </row>
    <row r="39" spans="4:7" ht="15" x14ac:dyDescent="0.25">
      <c r="D39" s="62"/>
      <c r="E39" s="64"/>
      <c r="F39" s="62"/>
      <c r="G39" s="62"/>
    </row>
    <row r="40" spans="4:7" ht="15" x14ac:dyDescent="0.25">
      <c r="G40" s="136"/>
    </row>
  </sheetData>
  <mergeCells count="2">
    <mergeCell ref="A14:C14"/>
    <mergeCell ref="B10:C10"/>
  </mergeCells>
  <phoneticPr fontId="0" type="noConversion"/>
  <pageMargins left="1.25" right="1" top="1" bottom="1" header="0.51180993000874897" footer="0.98425196850393704"/>
  <pageSetup scale="78" fitToHeight="0" orientation="portrait" r:id="rId1"/>
  <headerFooter alignWithMargins="0">
    <oddFooter>&amp;R6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8"/>
  <sheetViews>
    <sheetView topLeftCell="A28" zoomScaleSheetLayoutView="100" workbookViewId="0">
      <selection activeCell="J19" sqref="J19"/>
    </sheetView>
  </sheetViews>
  <sheetFormatPr defaultColWidth="9.28515625" defaultRowHeight="14.25" x14ac:dyDescent="0.2"/>
  <cols>
    <col min="1" max="2" width="2.28515625" style="127" customWidth="1"/>
    <col min="3" max="3" width="2.28515625" style="59" customWidth="1"/>
    <col min="4" max="4" width="41.85546875" style="59" customWidth="1"/>
    <col min="5" max="5" width="6.28515625" style="169" customWidth="1"/>
    <col min="6" max="6" width="19.7109375" style="94" customWidth="1"/>
    <col min="7" max="7" width="3" style="94" customWidth="1"/>
    <col min="8" max="8" width="19" style="59" customWidth="1"/>
    <col min="9" max="9" width="12.28515625" style="59" bestFit="1" customWidth="1"/>
    <col min="10" max="16384" width="9.28515625" style="59"/>
  </cols>
  <sheetData>
    <row r="1" spans="1:8" ht="15" x14ac:dyDescent="0.25">
      <c r="A1" s="69" t="s">
        <v>64</v>
      </c>
      <c r="B1" s="69"/>
      <c r="C1" s="69"/>
      <c r="D1" s="69"/>
      <c r="E1" s="166"/>
      <c r="F1" s="69"/>
      <c r="G1" s="69"/>
      <c r="H1" s="69"/>
    </row>
    <row r="2" spans="1:8" ht="15" x14ac:dyDescent="0.25">
      <c r="A2" s="109" t="s">
        <v>99</v>
      </c>
      <c r="B2" s="109"/>
      <c r="E2" s="167"/>
      <c r="F2" s="109"/>
      <c r="G2" s="109"/>
      <c r="H2" s="109"/>
    </row>
    <row r="3" spans="1:8" ht="15" x14ac:dyDescent="0.25">
      <c r="A3" s="112" t="s">
        <v>97</v>
      </c>
      <c r="B3" s="109"/>
      <c r="E3" s="167"/>
      <c r="F3" s="109"/>
      <c r="G3" s="109"/>
      <c r="H3" s="109"/>
    </row>
    <row r="4" spans="1:8" x14ac:dyDescent="0.2">
      <c r="A4" s="112" t="s">
        <v>95</v>
      </c>
      <c r="B4" s="111"/>
      <c r="E4" s="168"/>
      <c r="F4" s="111"/>
      <c r="G4" s="111"/>
      <c r="H4" s="111"/>
    </row>
    <row r="5" spans="1:8" x14ac:dyDescent="0.2">
      <c r="C5" s="94"/>
      <c r="D5" s="94"/>
      <c r="H5" s="94"/>
    </row>
    <row r="6" spans="1:8" ht="15" x14ac:dyDescent="0.25">
      <c r="A6" s="145"/>
      <c r="B6" s="145"/>
      <c r="C6" s="89"/>
      <c r="D6" s="89"/>
      <c r="E6" s="170" t="s">
        <v>100</v>
      </c>
      <c r="F6" s="91">
        <v>2023</v>
      </c>
      <c r="G6" s="146"/>
      <c r="H6" s="91">
        <v>2022</v>
      </c>
    </row>
    <row r="7" spans="1:8" x14ac:dyDescent="0.2">
      <c r="H7" s="94"/>
    </row>
    <row r="8" spans="1:8" ht="15" x14ac:dyDescent="0.25">
      <c r="A8" s="88" t="s">
        <v>42</v>
      </c>
      <c r="E8" s="171"/>
      <c r="F8" s="147"/>
      <c r="G8" s="147"/>
      <c r="H8" s="147"/>
    </row>
    <row r="9" spans="1:8" ht="15" x14ac:dyDescent="0.25">
      <c r="B9" s="61" t="s">
        <v>70</v>
      </c>
      <c r="E9" s="172"/>
      <c r="F9" s="6"/>
      <c r="G9" s="6"/>
      <c r="H9" s="6"/>
    </row>
    <row r="10" spans="1:8" ht="15" x14ac:dyDescent="0.25">
      <c r="C10" s="126" t="s">
        <v>45</v>
      </c>
      <c r="D10" s="126"/>
      <c r="E10" s="173">
        <v>15</v>
      </c>
      <c r="F10" s="6">
        <v>310577317</v>
      </c>
      <c r="G10" s="148"/>
      <c r="H10" s="148">
        <v>253718525</v>
      </c>
    </row>
    <row r="11" spans="1:8" ht="15" x14ac:dyDescent="0.25">
      <c r="C11" s="126" t="s">
        <v>46</v>
      </c>
      <c r="D11" s="126"/>
      <c r="E11" s="173"/>
      <c r="F11" s="6">
        <v>57789449.409999996</v>
      </c>
      <c r="G11" s="148"/>
      <c r="H11" s="148">
        <v>53972559.75</v>
      </c>
    </row>
    <row r="12" spans="1:8" ht="15" x14ac:dyDescent="0.25">
      <c r="C12" s="126" t="s">
        <v>47</v>
      </c>
      <c r="D12" s="126"/>
      <c r="E12" s="173"/>
      <c r="F12" s="6">
        <v>2001500</v>
      </c>
      <c r="G12" s="148"/>
      <c r="H12" s="148">
        <v>1183266.3600000001</v>
      </c>
    </row>
    <row r="13" spans="1:8" ht="15" x14ac:dyDescent="0.25">
      <c r="C13" s="126" t="s">
        <v>48</v>
      </c>
      <c r="D13" s="126"/>
      <c r="E13" s="173"/>
      <c r="F13" s="6">
        <v>31685937.5</v>
      </c>
      <c r="G13" s="148"/>
      <c r="H13" s="148">
        <v>17521160</v>
      </c>
    </row>
    <row r="14" spans="1:8" ht="15" x14ac:dyDescent="0.25">
      <c r="C14" s="126" t="s">
        <v>49</v>
      </c>
      <c r="D14" s="126"/>
      <c r="E14" s="173"/>
      <c r="F14" s="6">
        <v>1325580</v>
      </c>
      <c r="G14" s="148"/>
      <c r="H14" s="148">
        <v>1577405</v>
      </c>
    </row>
    <row r="15" spans="1:8" ht="15" x14ac:dyDescent="0.25">
      <c r="C15" s="126" t="s">
        <v>50</v>
      </c>
      <c r="D15" s="126"/>
      <c r="E15" s="173"/>
      <c r="F15" s="6">
        <f>36590+105000+977958.09</f>
        <v>1119548.0899999999</v>
      </c>
      <c r="G15" s="148"/>
      <c r="H15" s="148">
        <v>759146.89</v>
      </c>
    </row>
    <row r="16" spans="1:8" ht="15" x14ac:dyDescent="0.25">
      <c r="A16" s="145"/>
      <c r="B16" s="145"/>
      <c r="C16" s="89"/>
      <c r="D16" s="97" t="s">
        <v>59</v>
      </c>
      <c r="E16" s="174"/>
      <c r="F16" s="149">
        <f>SUM(F10:F15)</f>
        <v>404499331.99999994</v>
      </c>
      <c r="G16" s="149"/>
      <c r="H16" s="162">
        <f>SUM(H10:H15)</f>
        <v>328732063</v>
      </c>
    </row>
    <row r="17" spans="1:9" ht="15" x14ac:dyDescent="0.25">
      <c r="B17" s="88" t="s">
        <v>71</v>
      </c>
      <c r="D17" s="88"/>
      <c r="E17" s="172"/>
      <c r="F17" s="6"/>
      <c r="G17" s="6"/>
      <c r="H17" s="148"/>
    </row>
    <row r="18" spans="1:9" ht="15" x14ac:dyDescent="0.25">
      <c r="C18" s="59" t="s">
        <v>58</v>
      </c>
      <c r="E18" s="173"/>
      <c r="F18" s="6">
        <v>140784.97</v>
      </c>
      <c r="G18" s="148"/>
      <c r="H18" s="148">
        <v>39788.85</v>
      </c>
    </row>
    <row r="19" spans="1:9" ht="15" x14ac:dyDescent="0.25">
      <c r="C19" s="59" t="s">
        <v>51</v>
      </c>
      <c r="E19" s="173"/>
      <c r="F19" s="6">
        <v>219484351.13</v>
      </c>
      <c r="G19" s="148"/>
      <c r="H19" s="148">
        <v>193118817.44999999</v>
      </c>
    </row>
    <row r="20" spans="1:9" ht="15" x14ac:dyDescent="0.25">
      <c r="C20" s="59" t="s">
        <v>63</v>
      </c>
      <c r="E20" s="173"/>
      <c r="F20" s="6">
        <v>29369925.890000001</v>
      </c>
      <c r="G20" s="148"/>
      <c r="H20" s="148">
        <v>7769308.6100000003</v>
      </c>
    </row>
    <row r="21" spans="1:9" ht="15" x14ac:dyDescent="0.25">
      <c r="C21" s="59" t="s">
        <v>52</v>
      </c>
      <c r="E21" s="173"/>
      <c r="F21" s="6">
        <v>49103354.659999996</v>
      </c>
      <c r="G21" s="148"/>
      <c r="H21" s="148">
        <v>50216946.68</v>
      </c>
    </row>
    <row r="22" spans="1:9" ht="30.6" customHeight="1" x14ac:dyDescent="0.25">
      <c r="C22" s="216" t="s">
        <v>72</v>
      </c>
      <c r="D22" s="216"/>
      <c r="E22" s="173"/>
      <c r="F22" s="6">
        <f>2071065.05+18785059.02+1313915.64+1893457.6</f>
        <v>24063497.310000002</v>
      </c>
      <c r="G22" s="148"/>
      <c r="H22" s="148">
        <v>24432866.66</v>
      </c>
      <c r="I22" s="150"/>
    </row>
    <row r="23" spans="1:9" ht="15" x14ac:dyDescent="0.25">
      <c r="C23" s="59" t="s">
        <v>53</v>
      </c>
      <c r="E23" s="173"/>
      <c r="F23" s="6">
        <v>6987021.0700000003</v>
      </c>
      <c r="G23" s="148"/>
      <c r="H23" s="148">
        <v>13449809.18</v>
      </c>
    </row>
    <row r="24" spans="1:9" ht="15" x14ac:dyDescent="0.25">
      <c r="C24" s="59" t="s">
        <v>54</v>
      </c>
      <c r="E24" s="173"/>
      <c r="F24" s="6">
        <f>5849387.68+1399791.64+9774593.18</f>
        <v>17023772.5</v>
      </c>
      <c r="G24" s="148"/>
      <c r="H24" s="148">
        <v>10685031.02</v>
      </c>
    </row>
    <row r="25" spans="1:9" ht="15" x14ac:dyDescent="0.25">
      <c r="C25" s="59" t="s">
        <v>55</v>
      </c>
      <c r="E25" s="173"/>
      <c r="F25" s="6">
        <v>3496544.23</v>
      </c>
      <c r="G25" s="148"/>
      <c r="H25" s="148">
        <v>2011389.67</v>
      </c>
    </row>
    <row r="26" spans="1:9" ht="15" x14ac:dyDescent="0.25">
      <c r="A26" s="145"/>
      <c r="B26" s="145"/>
      <c r="C26" s="89"/>
      <c r="D26" s="97" t="s">
        <v>56</v>
      </c>
      <c r="E26" s="174"/>
      <c r="F26" s="149">
        <f>SUM(F18:F25)</f>
        <v>349669251.75999999</v>
      </c>
      <c r="G26" s="149"/>
      <c r="H26" s="162">
        <f>SUM(H18:H25)</f>
        <v>301723958.12</v>
      </c>
    </row>
    <row r="27" spans="1:9" ht="31.9" customHeight="1" x14ac:dyDescent="0.25">
      <c r="A27" s="218" t="s">
        <v>24</v>
      </c>
      <c r="B27" s="218"/>
      <c r="C27" s="218"/>
      <c r="D27" s="218"/>
      <c r="E27" s="175"/>
      <c r="F27" s="154">
        <f>F16-F26</f>
        <v>54830080.23999995</v>
      </c>
      <c r="G27" s="154"/>
      <c r="H27" s="163">
        <f>H16-H26</f>
        <v>27008104.879999995</v>
      </c>
    </row>
    <row r="28" spans="1:9" ht="15.75" customHeight="1" x14ac:dyDescent="0.25">
      <c r="C28" s="151"/>
      <c r="D28" s="151"/>
      <c r="E28" s="176"/>
      <c r="F28" s="152"/>
      <c r="G28" s="152"/>
      <c r="H28" s="155"/>
    </row>
    <row r="29" spans="1:9" ht="15" x14ac:dyDescent="0.25">
      <c r="A29" s="88" t="s">
        <v>60</v>
      </c>
      <c r="D29" s="88"/>
      <c r="E29" s="172"/>
      <c r="F29" s="6"/>
      <c r="G29" s="6"/>
      <c r="H29" s="148"/>
    </row>
    <row r="30" spans="1:9" ht="15" x14ac:dyDescent="0.25">
      <c r="A30" s="88"/>
      <c r="B30" s="61" t="s">
        <v>70</v>
      </c>
      <c r="D30" s="88"/>
      <c r="E30" s="172"/>
      <c r="F30" s="6"/>
      <c r="G30" s="6"/>
      <c r="H30" s="148"/>
    </row>
    <row r="31" spans="1:9" ht="15" x14ac:dyDescent="0.25">
      <c r="B31" s="88" t="s">
        <v>71</v>
      </c>
      <c r="E31" s="172"/>
      <c r="F31" s="6"/>
      <c r="G31" s="6"/>
      <c r="H31" s="148"/>
    </row>
    <row r="32" spans="1:9" s="68" customFormat="1" ht="33" customHeight="1" x14ac:dyDescent="0.25">
      <c r="A32" s="153"/>
      <c r="B32" s="153"/>
      <c r="C32" s="219" t="s">
        <v>44</v>
      </c>
      <c r="D32" s="219"/>
      <c r="E32" s="177"/>
      <c r="F32" s="156">
        <v>46266686.32</v>
      </c>
      <c r="G32" s="164"/>
      <c r="H32" s="164">
        <v>62799184.07</v>
      </c>
    </row>
    <row r="33" spans="1:8" ht="15" x14ac:dyDescent="0.25">
      <c r="D33" s="88" t="s">
        <v>56</v>
      </c>
      <c r="E33" s="172"/>
      <c r="F33" s="6">
        <f>F32</f>
        <v>46266686.32</v>
      </c>
      <c r="G33" s="6"/>
      <c r="H33" s="148">
        <f>H32</f>
        <v>62799184.07</v>
      </c>
    </row>
    <row r="34" spans="1:8" ht="19.149999999999999" customHeight="1" x14ac:dyDescent="0.25">
      <c r="A34" s="218" t="s">
        <v>25</v>
      </c>
      <c r="B34" s="218"/>
      <c r="C34" s="218"/>
      <c r="D34" s="218"/>
      <c r="E34" s="178"/>
      <c r="F34" s="154">
        <f>F31-F33</f>
        <v>-46266686.32</v>
      </c>
      <c r="G34" s="154"/>
      <c r="H34" s="163">
        <f>H31-H33</f>
        <v>-62799184.07</v>
      </c>
    </row>
    <row r="35" spans="1:8" ht="15.75" customHeight="1" x14ac:dyDescent="0.25">
      <c r="C35" s="151"/>
      <c r="D35" s="151"/>
      <c r="E35" s="179"/>
      <c r="F35" s="152"/>
      <c r="G35" s="155"/>
      <c r="H35" s="155"/>
    </row>
    <row r="36" spans="1:8" ht="15" x14ac:dyDescent="0.25">
      <c r="A36" s="88" t="s">
        <v>61</v>
      </c>
      <c r="D36" s="88"/>
      <c r="E36" s="172"/>
      <c r="F36" s="6"/>
      <c r="G36" s="6"/>
      <c r="H36" s="148"/>
    </row>
    <row r="37" spans="1:8" ht="15" x14ac:dyDescent="0.25">
      <c r="B37" s="61" t="s">
        <v>70</v>
      </c>
      <c r="C37" s="88"/>
      <c r="D37" s="88"/>
      <c r="E37" s="173"/>
      <c r="F37" s="199">
        <v>0</v>
      </c>
      <c r="G37" s="198"/>
      <c r="H37" s="197">
        <v>0</v>
      </c>
    </row>
    <row r="38" spans="1:8" ht="15" x14ac:dyDescent="0.25">
      <c r="B38" s="88" t="s">
        <v>71</v>
      </c>
      <c r="C38" s="88"/>
      <c r="D38" s="88"/>
      <c r="E38" s="173"/>
      <c r="F38" s="199">
        <v>0</v>
      </c>
      <c r="G38" s="198"/>
      <c r="H38" s="197">
        <v>0</v>
      </c>
    </row>
    <row r="39" spans="1:8" ht="15" x14ac:dyDescent="0.25">
      <c r="A39" s="97" t="s">
        <v>73</v>
      </c>
      <c r="B39" s="145"/>
      <c r="C39" s="89"/>
      <c r="D39" s="132"/>
      <c r="E39" s="178"/>
      <c r="F39" s="154"/>
      <c r="G39" s="154"/>
      <c r="H39" s="163"/>
    </row>
    <row r="40" spans="1:8" ht="15" x14ac:dyDescent="0.25">
      <c r="C40" s="151"/>
      <c r="D40" s="151"/>
      <c r="E40" s="176"/>
      <c r="F40" s="152"/>
      <c r="G40" s="152"/>
      <c r="H40" s="155"/>
    </row>
    <row r="41" spans="1:8" ht="15.75" customHeight="1" x14ac:dyDescent="0.25">
      <c r="A41" s="88" t="s">
        <v>85</v>
      </c>
      <c r="D41" s="88"/>
      <c r="E41" s="176"/>
      <c r="F41" s="152">
        <v>57073365.310000002</v>
      </c>
      <c r="G41" s="152"/>
      <c r="H41" s="155">
        <v>92864444.5</v>
      </c>
    </row>
    <row r="42" spans="1:8" ht="30.75" customHeight="1" x14ac:dyDescent="0.25">
      <c r="A42" s="220" t="s">
        <v>26</v>
      </c>
      <c r="B42" s="220"/>
      <c r="C42" s="220"/>
      <c r="D42" s="220"/>
      <c r="E42" s="180"/>
      <c r="F42" s="156">
        <f>F27+F34</f>
        <v>8563393.9199999496</v>
      </c>
      <c r="G42" s="156"/>
      <c r="H42" s="164">
        <f>H27+H34</f>
        <v>-35791079.190000005</v>
      </c>
    </row>
    <row r="43" spans="1:8" ht="33" customHeight="1" thickBot="1" x14ac:dyDescent="0.3">
      <c r="A43" s="217" t="s">
        <v>84</v>
      </c>
      <c r="B43" s="217"/>
      <c r="C43" s="217"/>
      <c r="D43" s="217"/>
      <c r="E43" s="181"/>
      <c r="F43" s="157">
        <f>SUM(F41:F42)</f>
        <v>65636759.229999952</v>
      </c>
      <c r="G43" s="157"/>
      <c r="H43" s="165">
        <f>SUM(H41:H42)</f>
        <v>57073365.309999995</v>
      </c>
    </row>
    <row r="44" spans="1:8" ht="16.5" thickTop="1" thickBot="1" x14ac:dyDescent="0.3">
      <c r="A44" s="185"/>
      <c r="B44" s="185"/>
      <c r="C44" s="186"/>
      <c r="D44" s="186"/>
      <c r="E44" s="187"/>
      <c r="F44" s="188"/>
      <c r="G44" s="188"/>
      <c r="H44" s="144"/>
    </row>
    <row r="45" spans="1:8" x14ac:dyDescent="0.2">
      <c r="A45" s="124" t="str">
        <f>'Statement Equity 2023'!A20</f>
        <v>The notes on pages 10 to 35 form part of these financial statements</v>
      </c>
      <c r="C45" s="108"/>
      <c r="D45" s="108"/>
      <c r="E45" s="182"/>
      <c r="F45" s="93"/>
      <c r="G45" s="93"/>
      <c r="H45" s="108"/>
    </row>
    <row r="46" spans="1:8" x14ac:dyDescent="0.2">
      <c r="C46" s="158"/>
      <c r="D46" s="158"/>
      <c r="E46" s="183"/>
      <c r="F46" s="159"/>
      <c r="G46" s="159"/>
      <c r="H46" s="158"/>
    </row>
    <row r="47" spans="1:8" ht="15" x14ac:dyDescent="0.25">
      <c r="C47" s="160"/>
      <c r="D47" s="160"/>
      <c r="E47" s="184"/>
      <c r="F47" s="100"/>
      <c r="G47" s="100"/>
      <c r="H47" s="62"/>
    </row>
    <row r="48" spans="1:8" x14ac:dyDescent="0.2">
      <c r="C48" s="161"/>
      <c r="D48" s="161"/>
      <c r="E48" s="182"/>
      <c r="F48" s="93"/>
      <c r="G48" s="93"/>
      <c r="H48" s="66"/>
    </row>
  </sheetData>
  <mergeCells count="6">
    <mergeCell ref="A43:D43"/>
    <mergeCell ref="C22:D22"/>
    <mergeCell ref="A27:D27"/>
    <mergeCell ref="C32:D32"/>
    <mergeCell ref="A34:D34"/>
    <mergeCell ref="A42:D42"/>
  </mergeCells>
  <phoneticPr fontId="20" type="noConversion"/>
  <pageMargins left="1.25" right="1" top="1" bottom="1" header="0.51180993000874897" footer="0.98425196850393704"/>
  <pageSetup scale="77" fitToHeight="0" orientation="portrait" r:id="rId1"/>
  <headerFooter alignWithMargins="0">
    <oddFooter>&amp;R7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4"/>
  <sheetViews>
    <sheetView workbookViewId="0">
      <selection activeCell="F20" sqref="F20"/>
    </sheetView>
  </sheetViews>
  <sheetFormatPr defaultColWidth="9.28515625" defaultRowHeight="14.25" x14ac:dyDescent="0.2"/>
  <cols>
    <col min="1" max="1" width="1.7109375" style="59" customWidth="1"/>
    <col min="2" max="2" width="2" style="59" customWidth="1"/>
    <col min="3" max="3" width="37" style="59" customWidth="1"/>
    <col min="4" max="4" width="7.28515625" style="93" customWidth="1"/>
    <col min="5" max="5" width="2" style="59" customWidth="1"/>
    <col min="6" max="6" width="18.5703125" style="59" customWidth="1"/>
    <col min="7" max="7" width="1.7109375" style="126" customWidth="1"/>
    <col min="8" max="8" width="18.5703125" style="59" customWidth="1"/>
    <col min="9" max="9" width="1.7109375" style="126" customWidth="1"/>
    <col min="10" max="10" width="18.5703125" style="59" customWidth="1"/>
    <col min="11" max="11" width="2" style="126" customWidth="1"/>
    <col min="12" max="12" width="12.7109375" style="59" customWidth="1"/>
    <col min="13" max="16384" width="9.28515625" style="59"/>
  </cols>
  <sheetData>
    <row r="1" spans="1:12" ht="15" x14ac:dyDescent="0.2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5" x14ac:dyDescent="0.25">
      <c r="A2" s="109" t="s">
        <v>101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5" x14ac:dyDescent="0.25">
      <c r="A3" s="112" t="s">
        <v>102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15" x14ac:dyDescent="0.25">
      <c r="A4" s="126" t="s">
        <v>95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</row>
    <row r="5" spans="1:12" ht="15" x14ac:dyDescent="0.2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x14ac:dyDescent="0.25">
      <c r="A6" s="225">
        <v>2023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1:12" ht="15.75" customHeight="1" x14ac:dyDescent="0.2">
      <c r="A7" s="226" t="s">
        <v>74</v>
      </c>
      <c r="B7" s="226"/>
      <c r="C7" s="226"/>
      <c r="D7" s="228" t="s">
        <v>27</v>
      </c>
      <c r="E7" s="230" t="s">
        <v>75</v>
      </c>
      <c r="F7" s="231"/>
      <c r="G7" s="231"/>
      <c r="H7" s="232"/>
      <c r="I7" s="221" t="s">
        <v>76</v>
      </c>
      <c r="J7" s="222"/>
      <c r="K7" s="233" t="s">
        <v>77</v>
      </c>
      <c r="L7" s="234"/>
    </row>
    <row r="8" spans="1:12" ht="15" x14ac:dyDescent="0.2">
      <c r="A8" s="227"/>
      <c r="B8" s="227"/>
      <c r="C8" s="227"/>
      <c r="D8" s="229"/>
      <c r="E8" s="237" t="s">
        <v>78</v>
      </c>
      <c r="F8" s="238"/>
      <c r="G8" s="237" t="s">
        <v>79</v>
      </c>
      <c r="H8" s="238"/>
      <c r="I8" s="223"/>
      <c r="J8" s="224"/>
      <c r="K8" s="235"/>
      <c r="L8" s="236"/>
    </row>
    <row r="9" spans="1:12" ht="15" x14ac:dyDescent="0.25">
      <c r="A9" s="88" t="s">
        <v>28</v>
      </c>
    </row>
    <row r="10" spans="1:12" x14ac:dyDescent="0.2">
      <c r="B10" s="59" t="s">
        <v>29</v>
      </c>
      <c r="H10" s="189"/>
      <c r="I10" s="129"/>
      <c r="J10" s="190"/>
      <c r="K10" s="191"/>
      <c r="L10" s="190"/>
    </row>
    <row r="11" spans="1:12" x14ac:dyDescent="0.2">
      <c r="B11" s="59" t="s">
        <v>30</v>
      </c>
      <c r="C11" s="127"/>
      <c r="D11" s="93" t="s">
        <v>88</v>
      </c>
      <c r="E11" s="105"/>
      <c r="F11" s="68">
        <v>54614527.25</v>
      </c>
      <c r="G11" s="46"/>
      <c r="H11" s="68">
        <v>54614527.25</v>
      </c>
      <c r="I11" s="46"/>
      <c r="J11" s="68">
        <v>54614527.25</v>
      </c>
      <c r="K11" s="46"/>
      <c r="L11" s="197">
        <v>0</v>
      </c>
    </row>
    <row r="12" spans="1:12" x14ac:dyDescent="0.2">
      <c r="B12" s="59" t="s">
        <v>57</v>
      </c>
      <c r="D12" s="93">
        <v>15</v>
      </c>
      <c r="E12" s="150"/>
      <c r="F12" s="148">
        <v>320502117.44</v>
      </c>
      <c r="G12" s="46"/>
      <c r="H12" s="148">
        <v>320502117.44</v>
      </c>
      <c r="I12" s="46"/>
      <c r="J12" s="148">
        <v>320502117.44</v>
      </c>
      <c r="K12" s="46"/>
      <c r="L12" s="197">
        <v>0</v>
      </c>
    </row>
    <row r="13" spans="1:12" x14ac:dyDescent="0.2">
      <c r="B13" s="59" t="s">
        <v>2</v>
      </c>
      <c r="C13" s="127"/>
      <c r="D13" s="93">
        <v>18</v>
      </c>
      <c r="E13" s="150"/>
      <c r="F13" s="148">
        <v>1649429.4</v>
      </c>
      <c r="G13" s="46"/>
      <c r="H13" s="148">
        <v>1649429.4</v>
      </c>
      <c r="I13" s="46"/>
      <c r="J13" s="148">
        <v>1649429.4</v>
      </c>
      <c r="K13" s="46"/>
      <c r="L13" s="197">
        <v>0</v>
      </c>
    </row>
    <row r="14" spans="1:12" x14ac:dyDescent="0.2">
      <c r="B14" s="59" t="s">
        <v>6</v>
      </c>
      <c r="D14" s="93">
        <v>19</v>
      </c>
      <c r="E14" s="150"/>
      <c r="F14" s="68">
        <v>1562209</v>
      </c>
      <c r="G14" s="46"/>
      <c r="H14" s="68">
        <v>1562209</v>
      </c>
      <c r="I14" s="46"/>
      <c r="J14" s="68">
        <v>1562209</v>
      </c>
      <c r="K14" s="46"/>
      <c r="L14" s="197">
        <v>0</v>
      </c>
    </row>
    <row r="15" spans="1:12" ht="15" x14ac:dyDescent="0.25">
      <c r="A15" s="97"/>
      <c r="B15" s="97"/>
      <c r="C15" s="97" t="s">
        <v>80</v>
      </c>
      <c r="D15" s="90"/>
      <c r="E15" s="192"/>
      <c r="F15" s="149">
        <f>SUM(F11:F14)</f>
        <v>378328283.08999997</v>
      </c>
      <c r="G15" s="77"/>
      <c r="H15" s="149">
        <f>SUM(H11:H14)</f>
        <v>378328283.08999997</v>
      </c>
      <c r="I15" s="77"/>
      <c r="J15" s="149">
        <f>SUM(J11:J14)</f>
        <v>378328283.08999997</v>
      </c>
      <c r="K15" s="77"/>
      <c r="L15" s="201">
        <v>0</v>
      </c>
    </row>
    <row r="16" spans="1:12" x14ac:dyDescent="0.2">
      <c r="E16" s="150"/>
      <c r="F16" s="68"/>
      <c r="G16" s="46"/>
      <c r="H16" s="68"/>
      <c r="I16" s="46"/>
      <c r="J16" s="68"/>
      <c r="K16" s="46"/>
      <c r="L16" s="197"/>
    </row>
    <row r="17" spans="1:12" ht="15" x14ac:dyDescent="0.25">
      <c r="A17" s="88" t="s">
        <v>31</v>
      </c>
      <c r="F17" s="68"/>
      <c r="G17" s="46"/>
      <c r="H17" s="68"/>
      <c r="I17" s="46"/>
      <c r="J17" s="68"/>
      <c r="K17" s="46"/>
      <c r="L17" s="197"/>
    </row>
    <row r="18" spans="1:12" x14ac:dyDescent="0.2">
      <c r="B18" s="59" t="s">
        <v>3</v>
      </c>
      <c r="D18" s="93">
        <v>21</v>
      </c>
      <c r="E18" s="150"/>
      <c r="F18" s="148">
        <v>155561519.05000001</v>
      </c>
      <c r="G18" s="46"/>
      <c r="H18" s="148">
        <v>155561519.05000001</v>
      </c>
      <c r="I18" s="46"/>
      <c r="J18" s="148">
        <v>155561519.05000001</v>
      </c>
      <c r="K18" s="46"/>
      <c r="L18" s="197">
        <v>0</v>
      </c>
    </row>
    <row r="19" spans="1:12" ht="15.75" customHeight="1" x14ac:dyDescent="0.2">
      <c r="B19" s="216" t="s">
        <v>4</v>
      </c>
      <c r="C19" s="216"/>
      <c r="D19" s="93">
        <v>22</v>
      </c>
      <c r="E19" s="150"/>
      <c r="F19" s="148">
        <v>129274266.73999999</v>
      </c>
      <c r="G19" s="46"/>
      <c r="H19" s="148">
        <v>129274266.73999999</v>
      </c>
      <c r="I19" s="46"/>
      <c r="J19" s="148">
        <v>129274266.73999999</v>
      </c>
      <c r="K19" s="46"/>
      <c r="L19" s="197">
        <v>0</v>
      </c>
    </row>
    <row r="20" spans="1:12" x14ac:dyDescent="0.2">
      <c r="B20" s="59" t="s">
        <v>5</v>
      </c>
      <c r="D20" s="93">
        <v>23</v>
      </c>
      <c r="E20" s="150"/>
      <c r="F20" s="148">
        <v>32331233.449999999</v>
      </c>
      <c r="G20" s="46"/>
      <c r="H20" s="148">
        <v>32331233.449999999</v>
      </c>
      <c r="I20" s="46"/>
      <c r="J20" s="148">
        <v>32331233.449999999</v>
      </c>
      <c r="K20" s="46"/>
      <c r="L20" s="197">
        <v>0</v>
      </c>
    </row>
    <row r="21" spans="1:12" ht="15" x14ac:dyDescent="0.25">
      <c r="A21" s="97"/>
      <c r="B21" s="97"/>
      <c r="C21" s="97" t="s">
        <v>32</v>
      </c>
      <c r="D21" s="90"/>
      <c r="E21" s="192"/>
      <c r="F21" s="149">
        <f>SUM(F18:F20)</f>
        <v>317167019.24000001</v>
      </c>
      <c r="G21" s="77"/>
      <c r="H21" s="149">
        <f>SUM(H18:H20)</f>
        <v>317167019.24000001</v>
      </c>
      <c r="I21" s="77"/>
      <c r="J21" s="149">
        <f>SUM(J18:J20)</f>
        <v>317167019.24000001</v>
      </c>
      <c r="K21" s="77"/>
      <c r="L21" s="201">
        <v>0</v>
      </c>
    </row>
    <row r="22" spans="1:12" ht="15.75" thickBot="1" x14ac:dyDescent="0.3">
      <c r="A22" s="101" t="s">
        <v>33</v>
      </c>
      <c r="B22" s="101"/>
      <c r="C22" s="101"/>
      <c r="D22" s="193"/>
      <c r="E22" s="194"/>
      <c r="F22" s="138">
        <f>+F15-F21</f>
        <v>61161263.849999964</v>
      </c>
      <c r="G22" s="79"/>
      <c r="H22" s="138">
        <f>+H15-H21</f>
        <v>61161263.849999964</v>
      </c>
      <c r="I22" s="79"/>
      <c r="J22" s="138">
        <f>+J15-J21</f>
        <v>61161263.849999964</v>
      </c>
      <c r="K22" s="79"/>
      <c r="L22" s="202">
        <v>0</v>
      </c>
    </row>
    <row r="23" spans="1:12" ht="16.5" thickTop="1" thickBot="1" x14ac:dyDescent="0.3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</row>
    <row r="24" spans="1:12" ht="15" x14ac:dyDescent="0.25">
      <c r="A24" s="196" t="str">
        <f>'Cash Flow 2023'!A45</f>
        <v>The notes on pages 10 to 35 form part of these financial statements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</row>
  </sheetData>
  <mergeCells count="9">
    <mergeCell ref="B19:C19"/>
    <mergeCell ref="I7:J8"/>
    <mergeCell ref="A6:L6"/>
    <mergeCell ref="A7:C8"/>
    <mergeCell ref="D7:D8"/>
    <mergeCell ref="E7:H7"/>
    <mergeCell ref="K7:L8"/>
    <mergeCell ref="E8:F8"/>
    <mergeCell ref="G8:H8"/>
  </mergeCells>
  <phoneticPr fontId="20" type="noConversion"/>
  <pageMargins left="1.25" right="1" top="1" bottom="1" header="0.51180993000874897" footer="0.98425196850393704"/>
  <pageSetup scale="65" fitToHeight="0" orientation="portrait" horizontalDpi="4294967293" r:id="rId1"/>
  <headerFooter alignWithMargins="0"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Financial Position2023</vt:lpstr>
      <vt:lpstr>Financial Performance 2023</vt:lpstr>
      <vt:lpstr>Statement Equity 2023</vt:lpstr>
      <vt:lpstr>Cash Flow 2023</vt:lpstr>
      <vt:lpstr>SCBAA2023</vt:lpstr>
    </vt:vector>
  </TitlesOfParts>
  <Company>BASC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 III</dc:creator>
  <cp:lastModifiedBy>P. Espiritu</cp:lastModifiedBy>
  <cp:lastPrinted>2024-04-08T18:41:31Z</cp:lastPrinted>
  <dcterms:created xsi:type="dcterms:W3CDTF">2017-02-14T03:27:50Z</dcterms:created>
  <dcterms:modified xsi:type="dcterms:W3CDTF">2024-04-18T14:08:03Z</dcterms:modified>
</cp:coreProperties>
</file>