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les WADAS\AARS\Jayson\AARS\2021\Region-3\Bulacan_Agriculutural_State_College_aar2021\Final\"/>
    </mc:Choice>
  </mc:AlternateContent>
  <xr:revisionPtr revIDLastSave="0" documentId="13_ncr:1_{7AF58C04-A1A8-4AFF-8960-F0060AAF53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" sheetId="1" r:id="rId1"/>
    <sheet name="B" sheetId="2" r:id="rId2"/>
    <sheet name="C" sheetId="8" r:id="rId3"/>
    <sheet name="D" sheetId="11" r:id="rId4"/>
    <sheet name="E" sheetId="6" r:id="rId5"/>
    <sheet name="F" sheetId="7" r:id="rId6"/>
  </sheets>
  <definedNames>
    <definedName name="_xlnm._FilterDatabase" localSheetId="0" hidden="1">A!$C$10:$C$38</definedName>
    <definedName name="_xlnm.Print_Area" localSheetId="1">B!$A$28:$F$50</definedName>
    <definedName name="_xlnm.Print_Area" localSheetId="3">D!$A$1:$C$122</definedName>
    <definedName name="_xlnm.Print_Area" localSheetId="4">E!$A$2:$G$41</definedName>
    <definedName name="_xlnm.Print_Titles" localSheetId="2">'C'!$1:$10</definedName>
    <definedName name="_xlnm.Print_Titles" localSheetId="3">D!$1:$7</definedName>
    <definedName name="_xlnm.Print_Titles" localSheetId="5">F!$1:$5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9" i="11" l="1"/>
  <c r="B114" i="11"/>
  <c r="B115" i="11" s="1"/>
  <c r="B104" i="11"/>
  <c r="B96" i="11"/>
  <c r="B57" i="11"/>
  <c r="B38" i="11"/>
  <c r="D39" i="2" l="1"/>
  <c r="D41" i="2"/>
  <c r="D37" i="2"/>
  <c r="D36" i="2"/>
  <c r="D26" i="2"/>
  <c r="C26" i="2"/>
  <c r="C18" i="2"/>
  <c r="D18" i="2"/>
  <c r="D42" i="2"/>
  <c r="D25" i="2"/>
  <c r="E25" i="2" s="1"/>
  <c r="F25" i="2" s="1"/>
  <c r="G25" i="2" s="1"/>
  <c r="H25" i="2" s="1"/>
  <c r="D24" i="2"/>
  <c r="E24" i="2" s="1"/>
  <c r="F24" i="2" s="1"/>
  <c r="G24" i="2" s="1"/>
  <c r="H24" i="2" s="1"/>
  <c r="H26" i="2" s="1"/>
  <c r="D38" i="2"/>
  <c r="D40" i="2"/>
  <c r="D43" i="2" l="1"/>
  <c r="G26" i="2"/>
  <c r="E26" i="2"/>
  <c r="F26" i="2"/>
  <c r="E13" i="2"/>
  <c r="E14" i="2"/>
  <c r="E15" i="2"/>
  <c r="E16" i="2"/>
  <c r="E17" i="2"/>
  <c r="E12" i="2"/>
  <c r="J16" i="1"/>
  <c r="E18" i="2" l="1"/>
  <c r="F12" i="2"/>
  <c r="F16" i="2"/>
  <c r="G16" i="2" s="1"/>
  <c r="H16" i="2" s="1"/>
  <c r="I16" i="2" s="1"/>
  <c r="J16" i="2" s="1"/>
  <c r="F17" i="2"/>
  <c r="G17" i="2" s="1"/>
  <c r="H17" i="2" s="1"/>
  <c r="I17" i="2" s="1"/>
  <c r="J17" i="2" s="1"/>
  <c r="F15" i="2"/>
  <c r="G15" i="2" s="1"/>
  <c r="H15" i="2" s="1"/>
  <c r="I15" i="2" s="1"/>
  <c r="J15" i="2" s="1"/>
  <c r="F14" i="2"/>
  <c r="G14" i="2" s="1"/>
  <c r="H14" i="2" s="1"/>
  <c r="I14" i="2" s="1"/>
  <c r="J14" i="2" s="1"/>
  <c r="F13" i="2"/>
  <c r="G13" i="2" s="1"/>
  <c r="H13" i="2" s="1"/>
  <c r="I13" i="2" s="1"/>
  <c r="J13" i="2" s="1"/>
  <c r="G12" i="2" l="1"/>
  <c r="F18" i="2"/>
  <c r="H12" i="2" l="1"/>
  <c r="G18" i="2"/>
  <c r="I12" i="2" l="1"/>
  <c r="H18" i="2"/>
  <c r="J12" i="2" l="1"/>
  <c r="J18" i="2" s="1"/>
  <c r="I18" i="2"/>
</calcChain>
</file>

<file path=xl/sharedStrings.xml><?xml version="1.0" encoding="utf-8"?>
<sst xmlns="http://schemas.openxmlformats.org/spreadsheetml/2006/main" count="548" uniqueCount="381">
  <si>
    <t xml:space="preserve">Graduate Studies Building </t>
  </si>
  <si>
    <t>Student Center</t>
  </si>
  <si>
    <t xml:space="preserve">Agri-Business Building </t>
  </si>
  <si>
    <t xml:space="preserve">Animal Science Building </t>
  </si>
  <si>
    <t xml:space="preserve">2-Storey Information Technology Laboratory Building </t>
  </si>
  <si>
    <t xml:space="preserve">ACU 2.5HP Aircon </t>
  </si>
  <si>
    <t>40" Flat TV</t>
  </si>
  <si>
    <t>College Library Extension</t>
  </si>
  <si>
    <t xml:space="preserve">Total Cost of the Bldg </t>
  </si>
  <si>
    <t xml:space="preserve">Building </t>
  </si>
  <si>
    <t xml:space="preserve">2-Storey Information and Technology Laboratory Building </t>
  </si>
  <si>
    <t>SE Furnitures and Fixtures</t>
  </si>
  <si>
    <t xml:space="preserve">SE Office Equipment </t>
  </si>
  <si>
    <t>Date Acquired</t>
  </si>
  <si>
    <t>12/31/2018</t>
  </si>
  <si>
    <t>Depreciation Recognized until 12/31/2021</t>
  </si>
  <si>
    <t>Salvage Value
(5%)</t>
  </si>
  <si>
    <t>Depreciable Cost</t>
  </si>
  <si>
    <t>(a)</t>
  </si>
  <si>
    <t>(b)</t>
  </si>
  <si>
    <t>(a) - (b)</t>
  </si>
  <si>
    <t>Accumulated Depreciation as of December 31, 2021</t>
  </si>
  <si>
    <t>Correct Computation</t>
  </si>
  <si>
    <t>Adjusted CA of PPE as of December 31, 2021</t>
  </si>
  <si>
    <t>Recognized</t>
  </si>
  <si>
    <t>Revised (Based on Adjusted Cost)</t>
  </si>
  <si>
    <t>Computation of Accumulated Depreciation as of December 31, 2021</t>
  </si>
  <si>
    <t>Based on Adjusted Cost (Excluding Semi-expendable PPE)</t>
  </si>
  <si>
    <t xml:space="preserve">Adjusted Cost 
</t>
  </si>
  <si>
    <t xml:space="preserve">(c) </t>
  </si>
  <si>
    <t>(d)</t>
  </si>
  <si>
    <t xml:space="preserve">(e) </t>
  </si>
  <si>
    <t>(f)</t>
  </si>
  <si>
    <t>(a*5%)</t>
  </si>
  <si>
    <t>(c)/30</t>
  </si>
  <si>
    <t>(c) - (e)</t>
  </si>
  <si>
    <t>Analysis of PPE - Building Account</t>
  </si>
  <si>
    <t>As of December 31, 2021</t>
  </si>
  <si>
    <t>Bulacan Agricultural State College</t>
  </si>
  <si>
    <t>Total</t>
  </si>
  <si>
    <t xml:space="preserve">Analysis of PPE - Building Account </t>
  </si>
  <si>
    <t>Computation of Depreciation Expense</t>
  </si>
  <si>
    <t>TOTAL</t>
  </si>
  <si>
    <t>Desktop Computer lenovo (VP-AFBA) intel core i5 7400, 3.0GHZ, GT730 2GB, 4GB DDR, 2400U DIMM, 1TB HD, slim DVD, USB KB/mouse, win 10 home, 21.5"</t>
  </si>
  <si>
    <t>674A-175Cv</t>
  </si>
  <si>
    <t>Aircon Carrier, window type 2Hp</t>
  </si>
  <si>
    <t>542/25Ab</t>
  </si>
  <si>
    <t>Gould pump, 1 set</t>
  </si>
  <si>
    <t>2265-1Gr</t>
  </si>
  <si>
    <t>SLR Digital Cam.-Sony Alpha DSLR-A3901 Sn SO15387864R, one year carry In warranty w/eco bag red</t>
  </si>
  <si>
    <t>1024-6Dd</t>
  </si>
  <si>
    <t>Smart TV Sony</t>
  </si>
  <si>
    <t>2275-2Sym</t>
  </si>
  <si>
    <t>Television Samsung Plasma Drive 43"</t>
  </si>
  <si>
    <t>1170-5Cq</t>
  </si>
  <si>
    <t>Ipad pro, space grey, 12.9" retina disp, SN/SDLXWL5AWJ262 (for office of the President)</t>
  </si>
  <si>
    <t>2307-2Lc</t>
  </si>
  <si>
    <t>Laptop Lenovo from Climate Resilient fund</t>
  </si>
  <si>
    <t>2254-50Ac</t>
  </si>
  <si>
    <t>Laptop Acer Aspire for Lab. High School</t>
  </si>
  <si>
    <t>1886-47Ac</t>
  </si>
  <si>
    <t>Computer set Discovery</t>
  </si>
  <si>
    <t>1715-145C</t>
  </si>
  <si>
    <t xml:space="preserve">Laptop HP Pavilion 14B132TU core i3-322Tu (Scholarship &amp; Financial Assistance) Guidance &amp; Counseling fee </t>
  </si>
  <si>
    <t>1559-33Ac</t>
  </si>
  <si>
    <t>HP Pavilion 20-BO15D, Intel PDCG870, Touch Screen monitor,Webcam/Lan/wifi, Windows 8</t>
  </si>
  <si>
    <t>1514-109C</t>
  </si>
  <si>
    <t>Tablet w/support for GSM Voice Communications SMS&amp;MMS 16M colours WXGA,TFT LCD display portable AT 587g w/voice call capability</t>
  </si>
  <si>
    <t>3-1407-30Ac</t>
  </si>
  <si>
    <t>3-1407-28C</t>
  </si>
  <si>
    <t>Laptop Computer, Acer A0722 N black</t>
  </si>
  <si>
    <t>1227-25Ac</t>
  </si>
  <si>
    <t>Acer X1161P 3D Ready 2700 Lumen Projector</t>
  </si>
  <si>
    <t>1212 to 1215-15-18Be</t>
  </si>
  <si>
    <t>Computer, hp LED 20"</t>
  </si>
  <si>
    <t>1156-93C</t>
  </si>
  <si>
    <t>Ipad w/3G 16G</t>
  </si>
  <si>
    <t>1131-1Ic</t>
  </si>
  <si>
    <t>Std. Laptop comp., Dell NBKInspiron 14R Core;3 w/case A4 Tech mouse, OP-620D Black USB Genius Headset HS-025 SN5ZH29NI w/battery charger</t>
  </si>
  <si>
    <t>1023-15Ac</t>
  </si>
  <si>
    <t>Lenovo IDEA Centre A600571116260A10,HD frameless screen/TV tuner win 7 Home Premium camera, Desktop PC SN ESO5775180</t>
  </si>
  <si>
    <t>1018-77C</t>
  </si>
  <si>
    <t>Laptop, Notebook, ACER Aspire ONF D260-238SS</t>
  </si>
  <si>
    <t>953-10Ac</t>
  </si>
  <si>
    <t>Computer set (Acer)</t>
  </si>
  <si>
    <t>904-70C</t>
  </si>
  <si>
    <t>HD Lenovo Notebook PC Intel AtCS10</t>
  </si>
  <si>
    <t>852-1Hc</t>
  </si>
  <si>
    <t>Acer PC Aspire M3710-19"LCD SN:PVSBHDY00184812AF827, 18" LCD Bundle Monitor SN:ETLEH0C0 35848152D340</t>
  </si>
  <si>
    <t>795-2C</t>
  </si>
  <si>
    <t>HP PC Pavillon A6640 20" SN CHX90408QX, Prem. HP Pav. 20",  LCD-NON-Bundle SN# SCNG8490BR2</t>
  </si>
  <si>
    <t>787-52C</t>
  </si>
  <si>
    <t>Compaque Presario V3618TU w/Printer</t>
  </si>
  <si>
    <t>2-565-3Ac</t>
  </si>
  <si>
    <t>Aircon, Carrier 2.5Hp window type (Cashier's Office)</t>
  </si>
  <si>
    <t>2162-83Ab</t>
  </si>
  <si>
    <t>Aircon Kolin Window type 2Hp- Registrar</t>
  </si>
  <si>
    <t>1794-74Ab</t>
  </si>
  <si>
    <t>Aircon, Carrier (2Hp) for BASC Hostel</t>
  </si>
  <si>
    <t>1746-67Ab</t>
  </si>
  <si>
    <t>Aircon Carrier 2.5Hp w/remote</t>
  </si>
  <si>
    <t>1661-64Ab</t>
  </si>
  <si>
    <t>Aircon Carrier 1Hp</t>
  </si>
  <si>
    <t>1532-59Ab</t>
  </si>
  <si>
    <t>Nipa Hut 16ft.</t>
  </si>
  <si>
    <t>Engine Diesel SAU-108</t>
  </si>
  <si>
    <t>11/16/2009</t>
  </si>
  <si>
    <t>Engine #6705071 (TAMIYA)</t>
  </si>
  <si>
    <t>04/03/2013</t>
  </si>
  <si>
    <t>2-1475</t>
  </si>
  <si>
    <t xml:space="preserve"> Suzuki Multicab dropside 4 x 4 Eng.F6A-2599236 ,Chassis # DB71T-285825</t>
  </si>
  <si>
    <t>02/16/2007</t>
  </si>
  <si>
    <t>COST</t>
  </si>
  <si>
    <t>ACCUMULATED DEPRECIATION</t>
  </si>
  <si>
    <t>PARTICULARS</t>
  </si>
  <si>
    <t>DATE ACQUIRED</t>
  </si>
  <si>
    <t xml:space="preserve">PROPERTY NO. </t>
  </si>
  <si>
    <t>Summary of Unserviceable PPE Items</t>
  </si>
  <si>
    <t xml:space="preserve">Bulacan Agricultural State College </t>
  </si>
  <si>
    <t>Accum Depreciation</t>
  </si>
  <si>
    <t>Variance
(Amounts)</t>
  </si>
  <si>
    <t>Depreciation Expense 
(Accum Surplus/Deficit)</t>
  </si>
  <si>
    <t>Prepared by:</t>
  </si>
  <si>
    <t xml:space="preserve">ANA PATRICIA A. CRUZ </t>
  </si>
  <si>
    <t xml:space="preserve">Audit Team Member </t>
  </si>
  <si>
    <t>Reviewed by:</t>
  </si>
  <si>
    <t xml:space="preserve">MA. PAULITA R. ESPIRITU </t>
  </si>
  <si>
    <t>Audit Team Leader</t>
  </si>
  <si>
    <t>Understated</t>
  </si>
  <si>
    <t xml:space="preserve">Overstated </t>
  </si>
  <si>
    <t>TOTAL NET EFFECT</t>
  </si>
  <si>
    <t xml:space="preserve">Office Equipment </t>
  </si>
  <si>
    <t xml:space="preserve">Misstatement </t>
  </si>
  <si>
    <t>Total Cost of Items Erroneously Capitalized on the Account</t>
  </si>
  <si>
    <t>For Reclassification to Appropriate Accounts</t>
  </si>
  <si>
    <t>BUILDING</t>
  </si>
  <si>
    <t>PROPER ACCOUNT</t>
  </si>
  <si>
    <t>TOTAL COST</t>
  </si>
  <si>
    <t>For Calendar Year 2021</t>
  </si>
  <si>
    <t>Bulacan Agricultural State University</t>
  </si>
  <si>
    <t>Office Equipment</t>
  </si>
  <si>
    <t>Cost</t>
  </si>
  <si>
    <t>CA as of December 31, 2021</t>
  </si>
  <si>
    <t>Annual Depreciation (Useful Life of 5yrs)</t>
  </si>
  <si>
    <t>(d)*Used portion of UL</t>
  </si>
  <si>
    <t>Annual Depreciation (Useful Life (UL) = 30yrs)</t>
  </si>
  <si>
    <t>Computation of Depreciation Expense for the Office Equipment erroneously classified under the Bldg Account</t>
  </si>
  <si>
    <t>PPE</t>
  </si>
  <si>
    <t>REMARKS</t>
  </si>
  <si>
    <t>CHED -  Scholar</t>
  </si>
  <si>
    <t>PY - for return to CHED</t>
  </si>
  <si>
    <t xml:space="preserve">TES Scholar 1st Sem. 2019-2020 </t>
  </si>
  <si>
    <t>TES Tulong Dunong 2019-2020</t>
  </si>
  <si>
    <t>CHED TES  2019-2020</t>
  </si>
  <si>
    <t xml:space="preserve">CHED TES  </t>
  </si>
  <si>
    <t>Purchased office supplies to be settled in February 2022; the balance is for return to CHED</t>
  </si>
  <si>
    <t>CHED - Admin Cost</t>
  </si>
  <si>
    <t>TES Scholar 4ps</t>
  </si>
  <si>
    <t>Organically Produced Commodity</t>
  </si>
  <si>
    <t>Free Range Chicken</t>
  </si>
  <si>
    <t>NCT MAT - New  2020</t>
  </si>
  <si>
    <t>NCT MAT - New  2021</t>
  </si>
  <si>
    <t>NCT - Hybrid Rice under nextgen plan 2020</t>
  </si>
  <si>
    <t>NCT - Hybrid Rice under nextgen plan 2021</t>
  </si>
  <si>
    <t>DA RFO 3 - Invassion</t>
  </si>
  <si>
    <t>Loan to farmer - already recognized as liquidated at funding Agency</t>
  </si>
  <si>
    <t>DA RFO 3 - Invassion  Upscalling Rice based Farming System</t>
  </si>
  <si>
    <t>DENR - Evaluation of the ENGP</t>
  </si>
  <si>
    <t>Recorded as financial assistance by the funding agency; unexpended funds need not be returned to funding source</t>
  </si>
  <si>
    <t>BALER</t>
  </si>
  <si>
    <t>Income from payment of Seminar Fee conducted by RETP</t>
  </si>
  <si>
    <t>NAPOCOR</t>
  </si>
  <si>
    <t>Payment for the installation of Transmission Tower in BASC Land in CY 2017</t>
  </si>
  <si>
    <t>NIA FSS  - 2020 Farmers Satisfaction</t>
  </si>
  <si>
    <t>PY - For return to Bureau of Treasury</t>
  </si>
  <si>
    <t xml:space="preserve">NIA Project - 2019 Farmers Satisfaction </t>
  </si>
  <si>
    <t xml:space="preserve">NIA Project - 2017 Farmers Satisfaction </t>
  </si>
  <si>
    <t>NIA - Satisfactory Survey</t>
  </si>
  <si>
    <t>CHED - Techno. Com.</t>
  </si>
  <si>
    <t xml:space="preserve"> 4K Program CHED KARNE NG KUNEHO</t>
  </si>
  <si>
    <t>Feedmills</t>
  </si>
  <si>
    <t>Palayamanan - Sustainabilty 2020</t>
  </si>
  <si>
    <t>Loan to farmers</t>
  </si>
  <si>
    <t>DOST- Prod. &amp; standardization of Breeder Rabbits</t>
  </si>
  <si>
    <t>DOST- PCCARRD - Pesticide Free</t>
  </si>
  <si>
    <t>DA ATI - RCEF-RESP</t>
  </si>
  <si>
    <t>Swine Multiplier</t>
  </si>
  <si>
    <t>GIA Project - Food Innovation</t>
  </si>
  <si>
    <t>PAPES  (Budget  P1,000,000.00)</t>
  </si>
  <si>
    <t>Prior year balance</t>
  </si>
  <si>
    <t>CHED - IT</t>
  </si>
  <si>
    <t>For transfer to Income from Grans and Donations in compliance with AOM No.2022-03(2021)</t>
  </si>
  <si>
    <t>DA-ATI - DA ACEP Free Range Chicken</t>
  </si>
  <si>
    <t>existing received last  July 30, 2021 amounting to P5,000,000.00</t>
  </si>
  <si>
    <t>Clonal</t>
  </si>
  <si>
    <t>PY - For return to Bureau of trasury</t>
  </si>
  <si>
    <t>Result Based Monitoring &amp; Evaluation</t>
  </si>
  <si>
    <t>PY - For return as expended balance for chech this March DA ATI</t>
  </si>
  <si>
    <t>Eco. Dev. Diversified Integrated Rice based Farmers in the Upland</t>
  </si>
  <si>
    <t>Accelerating Utilization of Aerobic Rice Tech.</t>
  </si>
  <si>
    <t>Organic Lettuce Project</t>
  </si>
  <si>
    <t>Financial Assistance - PGB</t>
  </si>
  <si>
    <t>2010 Aerobic rice Conf.</t>
  </si>
  <si>
    <t>Income from payment of Seminar Fee for the conduct of Conference</t>
  </si>
  <si>
    <t>AFNR Project</t>
  </si>
  <si>
    <t>AGRI Cola</t>
  </si>
  <si>
    <t>Bidani</t>
  </si>
  <si>
    <t>CHED - PDAF - Agri. Lab, Phase 1</t>
  </si>
  <si>
    <t>CICT</t>
  </si>
  <si>
    <t>CLARRDEC Sales</t>
  </si>
  <si>
    <t>Sales of exhibit product</t>
  </si>
  <si>
    <t>Clonal Nursery</t>
  </si>
  <si>
    <t>DA-BAR TIUP</t>
  </si>
  <si>
    <t>PY - For return</t>
  </si>
  <si>
    <t>Rabbit Project</t>
  </si>
  <si>
    <t>Sales of rabbit for College revolving fund</t>
  </si>
  <si>
    <t xml:space="preserve">GAD Livelihood </t>
  </si>
  <si>
    <t>Existing revolving fund</t>
  </si>
  <si>
    <t>Gawad Kalinga</t>
  </si>
  <si>
    <t>GIA CHED Aerobic ZRC 2010</t>
  </si>
  <si>
    <t xml:space="preserve">HVCC </t>
  </si>
  <si>
    <t>Loan to cooeperative</t>
  </si>
  <si>
    <t>IRRI</t>
  </si>
  <si>
    <t>NCT</t>
  </si>
  <si>
    <t>Praxys Fides</t>
  </si>
  <si>
    <t>PRRI</t>
  </si>
  <si>
    <t>RET DA</t>
  </si>
  <si>
    <t>Safe Loan</t>
  </si>
  <si>
    <t>Loan to students in CY 2008 - Considered liquidated at the funding agency upon transfer of funds</t>
  </si>
  <si>
    <t>STUFAF</t>
  </si>
  <si>
    <t>OA Validation</t>
  </si>
  <si>
    <t>Organic Fertilizer</t>
  </si>
  <si>
    <t>Sale of organic fertilizer for College revolving fund</t>
  </si>
  <si>
    <t>Goat Upgrading  Project</t>
  </si>
  <si>
    <t>Sale of goat for College revolving fund</t>
  </si>
  <si>
    <t>Coffee Production</t>
  </si>
  <si>
    <t>Aerobic Rice R &amp; D Project for Region III</t>
  </si>
  <si>
    <t>Sale of aerobic rice for revolving fund</t>
  </si>
  <si>
    <t>ARCCESS</t>
  </si>
  <si>
    <t>Bamboo 1st year Operation</t>
  </si>
  <si>
    <t>For maintenance of the project in DRT</t>
  </si>
  <si>
    <t>Bamboo Cultvar Prod. - DENR</t>
  </si>
  <si>
    <t>For  maintenance of the project in DRT</t>
  </si>
  <si>
    <t>Metarhizium Anisoplae - Rice Black Bug</t>
  </si>
  <si>
    <t>PY - To be returned to DA RFO 3</t>
  </si>
  <si>
    <t>DA BAR- Pratistha - Bio Organic Fertilizer</t>
  </si>
  <si>
    <t xml:space="preserve">Carabao  </t>
  </si>
  <si>
    <t>Sale of carabao for College use as revolving fund</t>
  </si>
  <si>
    <t>Carabao Upgrading Project</t>
  </si>
  <si>
    <t>Caracows</t>
  </si>
  <si>
    <t>Caracalf/Carabao Cull</t>
  </si>
  <si>
    <t>Cattle</t>
  </si>
  <si>
    <t>Sale of cattle for College use as revolving fund</t>
  </si>
  <si>
    <t>CHED AEROBIC Seed Production</t>
  </si>
  <si>
    <t>Sale of aerobic seeds for College use as revolving fund</t>
  </si>
  <si>
    <t>CHED - Aerobic</t>
  </si>
  <si>
    <t>Combined Tillage</t>
  </si>
  <si>
    <t>DA- Intensified Aerobic Rice Production (2M)</t>
  </si>
  <si>
    <t>For revolving fund</t>
  </si>
  <si>
    <t>DA RFO 3 (2M)</t>
  </si>
  <si>
    <t>DA RFO 3 (1M)</t>
  </si>
  <si>
    <t xml:space="preserve">For revolving fund </t>
  </si>
  <si>
    <t>DA-RFO 3 (2m) NSIC 192</t>
  </si>
  <si>
    <t>DA-RFO 3 (2m) NSIC 284</t>
  </si>
  <si>
    <t>Flood Prone Areas (Philrice)</t>
  </si>
  <si>
    <t>Grain Yield</t>
  </si>
  <si>
    <t>Mango Project</t>
  </si>
  <si>
    <t>METS - Hybred</t>
  </si>
  <si>
    <t>METS - Inbred</t>
  </si>
  <si>
    <t>DENR</t>
  </si>
  <si>
    <t>Improving water and Land Productivity</t>
  </si>
  <si>
    <t>For return to DA BAR</t>
  </si>
  <si>
    <t>Bid Documents</t>
  </si>
  <si>
    <t>Unidentified beginning balance</t>
  </si>
  <si>
    <t>GRAND TOTAL</t>
  </si>
  <si>
    <t>MA. PAULITA R. ESPIRITU</t>
  </si>
  <si>
    <t>State Auditor IV - Audit Team Leader</t>
  </si>
  <si>
    <t>Prior year balance - returned to DA OSEC per O.R. # 3756016  dated February 11, 2022</t>
  </si>
  <si>
    <t xml:space="preserve">Reconciliation Statement for the account of Ms. Nancy G. Custodio </t>
  </si>
  <si>
    <t>For the Period Covered June 1 to December 31, 2021</t>
  </si>
  <si>
    <t>Balance per Subsidiary Ledger, May 31, 2021</t>
  </si>
  <si>
    <t xml:space="preserve">Add:  </t>
  </si>
  <si>
    <t>Collections from June 1 to 29, 2021</t>
  </si>
  <si>
    <t>Cash Shortage (Annex A)</t>
  </si>
  <si>
    <t>Less:</t>
  </si>
  <si>
    <t>Deposits from June 1 to 29, 2021</t>
  </si>
  <si>
    <t>Adjusted balance per Ledger, June 29, 2021</t>
  </si>
  <si>
    <t>Collections during the audit period</t>
  </si>
  <si>
    <t>June 29 to 30, 2021</t>
  </si>
  <si>
    <t>July 1 to 31, 2021</t>
  </si>
  <si>
    <t>August 1 to 31, 2021</t>
  </si>
  <si>
    <t>September 1 to 30, 2021</t>
  </si>
  <si>
    <t>October 1 to 31, 2021</t>
  </si>
  <si>
    <t>November 1 to 30, 2021</t>
  </si>
  <si>
    <t>December 1 to 31, 2021</t>
  </si>
  <si>
    <t>Total Debits</t>
  </si>
  <si>
    <t>Deposits during the audit period</t>
  </si>
  <si>
    <t>Total Credits</t>
  </si>
  <si>
    <t>Adjusted Balance, December 31, 2021</t>
  </si>
  <si>
    <t>Balance per Detailed Cash Collection Report, December 31, 2021</t>
  </si>
  <si>
    <t xml:space="preserve">Total Cash Shortage </t>
  </si>
  <si>
    <t xml:space="preserve">State Auditor I </t>
  </si>
  <si>
    <t>State Auditor IV</t>
  </si>
  <si>
    <t>GAD Activity</t>
  </si>
  <si>
    <t>Target</t>
  </si>
  <si>
    <t>Approved Budget</t>
  </si>
  <si>
    <t>Actual Expenditures</t>
  </si>
  <si>
    <t>Remarks</t>
  </si>
  <si>
    <t>Improvement of living condition of Indigenous Peoples (IP) through Participatory Community Development: Harmonized Indigenous People Education (HIPEd)</t>
  </si>
  <si>
    <t>At least ten families</t>
  </si>
  <si>
    <t xml:space="preserve">₱       7,601.00 </t>
  </si>
  <si>
    <t>Not yet carried out due to COVID-19 pandemic</t>
  </si>
  <si>
    <t>Creating Meaningful Connections at Home: Empowering Women as Home-based Teachers (Approved Extension Project)</t>
  </si>
  <si>
    <t>20 mothers; at least 20 children</t>
  </si>
  <si>
    <t>25 mothers; 25 children</t>
  </si>
  <si>
    <t>Conduct of GAD Related Seminars and Training for external clients (LGUs, Farming Families, Indigenous People, etc) by GFPS Members</t>
  </si>
  <si>
    <t>At least 3 seminars; at least 10% of GFPS members as RP; at least 1 GFPS member with PCW accreditation as RP</t>
  </si>
  <si>
    <t>3 seminars; 3/24 or 12% of GFPS members as RP; 2 GFPS Members applied for accreditation</t>
  </si>
  <si>
    <t>Project GRACE (Gender Responsive Activities for Cooperative Enhancement)</t>
  </si>
  <si>
    <t>At least 2 seminars/ training; At least 50% of invited attendees</t>
  </si>
  <si>
    <t>Establishment of GAD Center/Corner</t>
  </si>
  <si>
    <t>At least 1 GAD Corner established in the community; at least 100 clients served</t>
  </si>
  <si>
    <t>Dumagat Indigenous Peoples (IPs) Through Participatory Community Development by Increasing their Family's Self-Worth to Alleviate Poverty</t>
  </si>
  <si>
    <t>At least 25 Dumagat farmers trained; at least 50% increase in the literacy of family members in crop productivity; at least 50% increase in monthly income</t>
  </si>
  <si>
    <t>35 farmers trained; 0 family members undergo literacy training; 61.22% or php122.43 increase in monthly income</t>
  </si>
  <si>
    <t>Seminar and Campaign-walk on SOGIE during Pride Month (June)</t>
  </si>
  <si>
    <t>At least 75 employees and 75 student participants</t>
  </si>
  <si>
    <t>6/75 target employees and 699 students attended the PCW webinar</t>
  </si>
  <si>
    <t>Observance of International Men's Day (November 19) Seminar/Workshop for Male Employees and Students</t>
  </si>
  <si>
    <t>At least 50% of male employees and students participate in activities</t>
  </si>
  <si>
    <t>24/133 or 18% male and 31/180 female employees participated</t>
  </si>
  <si>
    <t>Revision and dissemination of the VMGO</t>
  </si>
  <si>
    <t>Reviewed VMGO; at least 3 media disseminated VMGO</t>
  </si>
  <si>
    <t>No reviewed VMGO that considered gender equality; 3 media were used to disseminate the new VMGO</t>
  </si>
  <si>
    <t>*10</t>
  </si>
  <si>
    <t>Seminar on Women's Reproductive Health and Medical Check-up during the Celebration</t>
  </si>
  <si>
    <t>At least 50 women employees who availed of the free medical check-up; at least 100 participants on the Seminar on Women's Reproductive Health</t>
  </si>
  <si>
    <t>121 employees and 624 students attended the Webinar on Women's Reproductive Health; 100 employees attended the Webinar on Breast Cancer Awareness</t>
  </si>
  <si>
    <t xml:space="preserve">No free medical check-ups conducted. Instead, there was monthly supply of vitamins, alcohol and facemask. </t>
  </si>
  <si>
    <t xml:space="preserve">   </t>
  </si>
  <si>
    <t>Creation of BASC GAD Guidelines and gender mainstreaming</t>
  </si>
  <si>
    <t>BOT-approved GAD manual; at least 5 copies reproduced</t>
  </si>
  <si>
    <t>BASC GAD Manual approved in the pre-BOT meeting. No copy of the Manual has been repro-duced</t>
  </si>
  <si>
    <t>At least 2 GAD corners established; at least 2 GAD reading materials purchased; at least 1 full-time staff working at the GAD Center/ Corner; at least 1 set PC unit &amp; peripherals purchased for GAD use; at least ₱100,000 utilized for purchase of furniture for GAD Office/ Center; at least 15 active GAD volunteers capacitated</t>
  </si>
  <si>
    <t>3 GAD corners established in the Main Campus; 3 GAD books purchased; 3 full-time staff assigned at GAD Office</t>
  </si>
  <si>
    <t>Teacher-preneurship: Implications to the Professional Development and Career Satisfaction of Educators in BASC</t>
  </si>
  <si>
    <t>At least 10 teacher-preneurs trained</t>
  </si>
  <si>
    <t xml:space="preserve">₱819,370.00 </t>
  </si>
  <si>
    <t xml:space="preserve">₱5,824,605.24 </t>
  </si>
  <si>
    <t>BULACAN AGRICULTURAL STATE COLLEGE</t>
  </si>
  <si>
    <t>Calendar Year 2021</t>
  </si>
  <si>
    <t>TARGETS AND ACCOMPLISHMENTS - GENDER AND DEVELOPMENT</t>
  </si>
  <si>
    <t>*- For GAD Activity No. 10, monthly supply of vitamins, alcohol and facemasks as well as salaries of vaccinated employees against COVID-19 was attributed instead of the free medical check-up for female employees as per GPB.</t>
  </si>
  <si>
    <t>Accomplishment</t>
  </si>
  <si>
    <t>-</t>
  </si>
  <si>
    <t>CARRYING AMOUNT</t>
  </si>
  <si>
    <t xml:space="preserve">Administrative V/Cashier </t>
  </si>
  <si>
    <t xml:space="preserve">No feedback yet from RGADC if application was approved. Follow-ups were already made. </t>
  </si>
  <si>
    <t xml:space="preserve">MOA was signed but project implementation was delayed due to COVID-19 restrictions. </t>
  </si>
  <si>
    <t xml:space="preserve">Only Levelling Sessions with CDA officials and monthly meetings were conducted due to COVID-19 restrictions. </t>
  </si>
  <si>
    <t>Training in food processing (fish smoking) and Harmonized IP Education were not carried out due to COVID-19 restrictions.</t>
  </si>
  <si>
    <t>Seminar and campaign-walk were not conducted due to COVID-19 restrictions. Instead, the PCW webinar on SOGIESC was downloaded and distributed to the  faculty for private viewing and two faculty members attended the leveling session conducted by RGADC3.</t>
  </si>
  <si>
    <t>No student attended the webinar because the Resource Person opted not to include them.</t>
  </si>
  <si>
    <t>VMGO was revised as per recommendation of the Board of Trustees</t>
  </si>
  <si>
    <t>The College President encouraged both teaching and non-teaching personnel to be vaccinated. The attributed expenses were for the daily salary of 191 employees who were vaccinated as of November 2021, multiplied by five days.</t>
  </si>
  <si>
    <t>BASC GAD Manual was approved in the pre-BOT meeting, subject to CHEDRO's comments; No copy of the Manual has been reproduced</t>
  </si>
  <si>
    <t>Salary of Administra-tive Council per hour was attributed to the GAD Budget</t>
  </si>
  <si>
    <t>Salaries and benefits of staff and volunteers were attributed to the GAD budget</t>
  </si>
  <si>
    <t>The proposal was deferred.</t>
  </si>
  <si>
    <t>Due to NGAs</t>
  </si>
  <si>
    <t>Analysis of Account</t>
  </si>
  <si>
    <t>Projects Not Completed as of December 31, 2021</t>
  </si>
  <si>
    <t xml:space="preserve">Subtotal </t>
  </si>
  <si>
    <t xml:space="preserve">Part of Revolving Fund </t>
  </si>
  <si>
    <t>Completed Projects (For Return to Source Agency)</t>
  </si>
  <si>
    <t xml:space="preserve">Grants/Financial Assistance </t>
  </si>
  <si>
    <t xml:space="preserve">Liquidated at Source Agency </t>
  </si>
  <si>
    <t>Other Incorrectly Recorded Transactions</t>
  </si>
  <si>
    <t>Particulars</t>
  </si>
  <si>
    <t>BALANCE  as of 12/31/2021</t>
  </si>
  <si>
    <t>No PC unit was purchased, but printer, external drives and office supplies were procured instead; No proposal for the purchase of furniture. No student volunteers were recruited but two faculty volunteers served for half a semester.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</si>
</sst>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&quot;₱&quot;#,##0.00;\-&quot;₱&quot;#,##0.00"/>
    <numFmt numFmtId="165" formatCode="&quot;₱&quot;#,##0.00;[Red]\-&quot;₱&quot;#,##0.00"/>
    <numFmt numFmtId="166" formatCode="_-&quot;₱&quot;* #,##0.00_-;\-&quot;₱&quot;* #,##0.00_-;_-&quot;₱&quot;* &quot;-&quot;??_-;_-@_-"/>
    <numFmt numFmtId="167" formatCode="_-* #,##0.00_-;\-* #,##0.00_-;_-* &quot;-&quot;??_-;_-@_-"/>
    <numFmt numFmtId="168" formatCode="mm/dd/yyyy;@"/>
    <numFmt numFmtId="169" formatCode="\(\ #,##0.00\)_-;\-* #,##0.00_-;_-* &quot;-&quot;??_-;_-@_-"/>
    <numFmt numFmtId="170" formatCode="&quot;₱&quot;#,##0.00_-;\-&quot;₱&quot;* #,##0.00_-;_-&quot;₱&quot;* &quot;-&quot;??_-;_-@_-"/>
    <numFmt numFmtId="171" formatCode="m/d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2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167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>
      <alignment vertical="top"/>
    </xf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</cellStyleXfs>
  <cellXfs count="239">
    <xf numFmtId="0" fontId="0" fillId="0" borderId="0" xfId="0"/>
    <xf numFmtId="0" fontId="4" fillId="0" borderId="0" xfId="0" applyFont="1" applyFill="1"/>
    <xf numFmtId="167" fontId="4" fillId="0" borderId="0" xfId="1" applyFont="1" applyFill="1" applyAlignment="1">
      <alignment horizontal="right" wrapText="1"/>
    </xf>
    <xf numFmtId="0" fontId="4" fillId="0" borderId="0" xfId="0" applyFont="1" applyFill="1" applyAlignment="1">
      <alignment horizontal="right"/>
    </xf>
    <xf numFmtId="167" fontId="4" fillId="0" borderId="0" xfId="1" applyFont="1" applyFill="1"/>
    <xf numFmtId="0" fontId="6" fillId="0" borderId="0" xfId="0" applyFont="1" applyFill="1"/>
    <xf numFmtId="167" fontId="5" fillId="0" borderId="1" xfId="1" applyFont="1" applyFill="1" applyBorder="1" applyAlignment="1">
      <alignment horizontal="right" vertical="center" wrapText="1" shrinkToFit="1"/>
    </xf>
    <xf numFmtId="166" fontId="5" fillId="0" borderId="1" xfId="1" applyNumberFormat="1" applyFont="1" applyFill="1" applyBorder="1" applyAlignment="1">
      <alignment horizontal="right" vertical="center" wrapText="1" shrinkToFi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67" fontId="4" fillId="0" borderId="1" xfId="1" applyFont="1" applyFill="1" applyBorder="1"/>
    <xf numFmtId="0" fontId="8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67" fontId="8" fillId="0" borderId="1" xfId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7" fontId="10" fillId="0" borderId="1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7" fontId="8" fillId="0" borderId="0" xfId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6" fontId="7" fillId="0" borderId="1" xfId="1" applyNumberFormat="1" applyFont="1" applyFill="1" applyBorder="1" applyAlignment="1">
      <alignment horizontal="right" vertical="center" wrapText="1" shrinkToFit="1"/>
    </xf>
    <xf numFmtId="0" fontId="6" fillId="0" borderId="1" xfId="0" applyFont="1" applyFill="1" applyBorder="1"/>
    <xf numFmtId="0" fontId="6" fillId="0" borderId="0" xfId="0" applyFont="1"/>
    <xf numFmtId="0" fontId="4" fillId="0" borderId="0" xfId="0" applyFont="1"/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167" fontId="4" fillId="0" borderId="1" xfId="0" applyNumberFormat="1" applyFont="1" applyBorder="1"/>
    <xf numFmtId="14" fontId="8" fillId="0" borderId="1" xfId="0" applyNumberFormat="1" applyFont="1" applyFill="1" applyBorder="1" applyAlignment="1">
      <alignment horizontal="center" wrapText="1"/>
    </xf>
    <xf numFmtId="167" fontId="8" fillId="0" borderId="1" xfId="1" applyFont="1" applyFill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6" fillId="0" borderId="1" xfId="0" applyNumberFormat="1" applyFont="1" applyBorder="1" applyAlignment="1">
      <alignment horizontal="right"/>
    </xf>
    <xf numFmtId="0" fontId="8" fillId="0" borderId="0" xfId="0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center" wrapText="1"/>
    </xf>
    <xf numFmtId="167" fontId="8" fillId="0" borderId="0" xfId="1" applyFont="1" applyFill="1" applyBorder="1" applyAlignment="1">
      <alignment horizontal="right"/>
    </xf>
    <xf numFmtId="167" fontId="4" fillId="0" borderId="0" xfId="0" applyNumberFormat="1" applyFont="1" applyBorder="1" applyAlignment="1">
      <alignment horizontal="right"/>
    </xf>
    <xf numFmtId="167" fontId="4" fillId="0" borderId="0" xfId="0" applyNumberFormat="1" applyFont="1" applyBorder="1"/>
    <xf numFmtId="0" fontId="5" fillId="2" borderId="1" xfId="2" applyFont="1" applyFill="1" applyBorder="1" applyAlignment="1">
      <alignment vertical="center" wrapText="1" shrinkToFit="1"/>
    </xf>
    <xf numFmtId="0" fontId="4" fillId="2" borderId="1" xfId="0" applyFont="1" applyFill="1" applyBorder="1"/>
    <xf numFmtId="167" fontId="5" fillId="2" borderId="1" xfId="1" applyFont="1" applyFill="1" applyBorder="1" applyAlignment="1">
      <alignment horizontal="center" vertical="center" wrapText="1" shrinkToFit="1"/>
    </xf>
    <xf numFmtId="167" fontId="5" fillId="2" borderId="1" xfId="1" applyFont="1" applyFill="1" applyBorder="1" applyAlignment="1">
      <alignment horizontal="right" vertical="center" wrapText="1" shrinkToFit="1"/>
    </xf>
    <xf numFmtId="167" fontId="11" fillId="2" borderId="1" xfId="1" applyFont="1" applyFill="1" applyBorder="1" applyAlignment="1">
      <alignment horizontal="right"/>
    </xf>
    <xf numFmtId="167" fontId="5" fillId="2" borderId="1" xfId="0" applyNumberFormat="1" applyFont="1" applyFill="1" applyBorder="1" applyAlignment="1">
      <alignment horizontal="right"/>
    </xf>
    <xf numFmtId="167" fontId="5" fillId="2" borderId="1" xfId="0" applyNumberFormat="1" applyFont="1" applyFill="1" applyBorder="1"/>
    <xf numFmtId="167" fontId="7" fillId="2" borderId="1" xfId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" fontId="4" fillId="0" borderId="0" xfId="0" applyNumberFormat="1" applyFont="1"/>
    <xf numFmtId="170" fontId="4" fillId="0" borderId="1" xfId="1" applyNumberFormat="1" applyFont="1" applyBorder="1"/>
    <xf numFmtId="169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167" fontId="4" fillId="0" borderId="0" xfId="0" applyNumberFormat="1" applyFont="1"/>
    <xf numFmtId="167" fontId="4" fillId="0" borderId="1" xfId="1" applyFont="1" applyBorder="1"/>
    <xf numFmtId="170" fontId="4" fillId="0" borderId="1" xfId="1" applyNumberFormat="1" applyFont="1" applyFill="1" applyBorder="1"/>
    <xf numFmtId="167" fontId="4" fillId="0" borderId="0" xfId="0" applyNumberFormat="1" applyFont="1" applyFill="1"/>
    <xf numFmtId="167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167" fontId="3" fillId="0" borderId="0" xfId="1" applyFont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indent="6"/>
    </xf>
    <xf numFmtId="0" fontId="8" fillId="0" borderId="0" xfId="2" applyFont="1" applyAlignment="1">
      <alignment vertical="top" wrapText="1"/>
    </xf>
    <xf numFmtId="43" fontId="8" fillId="0" borderId="0" xfId="4" applyFont="1"/>
    <xf numFmtId="0" fontId="8" fillId="0" borderId="0" xfId="2" applyFont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vertical="top" wrapText="1"/>
    </xf>
    <xf numFmtId="0" fontId="8" fillId="0" borderId="1" xfId="2" applyFont="1" applyFill="1" applyBorder="1" applyAlignment="1">
      <alignment vertical="top" wrapText="1"/>
    </xf>
    <xf numFmtId="0" fontId="8" fillId="0" borderId="1" xfId="2" applyFont="1" applyBorder="1" applyAlignment="1">
      <alignment horizontal="left" vertical="top" wrapText="1"/>
    </xf>
    <xf numFmtId="0" fontId="8" fillId="0" borderId="1" xfId="2" applyFont="1" applyFill="1" applyBorder="1" applyAlignment="1">
      <alignment horizontal="justify" vertical="top" wrapText="1"/>
    </xf>
    <xf numFmtId="0" fontId="8" fillId="0" borderId="1" xfId="2" applyFont="1" applyBorder="1" applyAlignment="1">
      <alignment horizontal="justify" vertical="top" wrapText="1"/>
    </xf>
    <xf numFmtId="0" fontId="8" fillId="0" borderId="1" xfId="2" applyFont="1" applyBorder="1" applyAlignment="1">
      <alignment horizontal="justify" vertical="top"/>
    </xf>
    <xf numFmtId="0" fontId="12" fillId="0" borderId="0" xfId="2" applyFont="1" applyAlignment="1">
      <alignment vertical="center" wrapText="1"/>
    </xf>
    <xf numFmtId="0" fontId="8" fillId="0" borderId="0" xfId="6" applyFont="1" applyFill="1">
      <alignment vertical="top"/>
    </xf>
    <xf numFmtId="0" fontId="8" fillId="0" borderId="0" xfId="6" applyFont="1" applyFill="1" applyAlignment="1"/>
    <xf numFmtId="43" fontId="8" fillId="0" borderId="0" xfId="7" applyFont="1" applyFill="1" applyBorder="1" applyAlignment="1">
      <alignment horizontal="center"/>
    </xf>
    <xf numFmtId="39" fontId="8" fillId="0" borderId="0" xfId="7" applyNumberFormat="1" applyFont="1" applyFill="1" applyBorder="1" applyAlignment="1">
      <alignment horizontal="right"/>
    </xf>
    <xf numFmtId="14" fontId="8" fillId="0" borderId="0" xfId="6" applyNumberFormat="1" applyFont="1" applyFill="1" applyAlignment="1"/>
    <xf numFmtId="0" fontId="10" fillId="0" borderId="0" xfId="6" applyFont="1" applyFill="1" applyAlignment="1">
      <alignment horizontal="center"/>
    </xf>
    <xf numFmtId="0" fontId="8" fillId="0" borderId="0" xfId="6" applyFont="1" applyFill="1" applyAlignment="1">
      <alignment horizontal="left"/>
    </xf>
    <xf numFmtId="0" fontId="10" fillId="0" borderId="0" xfId="6" applyFont="1" applyFill="1" applyAlignment="1"/>
    <xf numFmtId="39" fontId="10" fillId="0" borderId="0" xfId="6" applyNumberFormat="1" applyFont="1" applyFill="1" applyAlignment="1">
      <alignment horizontal="right"/>
    </xf>
    <xf numFmtId="39" fontId="8" fillId="0" borderId="0" xfId="6" applyNumberFormat="1" applyFont="1" applyFill="1" applyAlignment="1">
      <alignment horizontal="right"/>
    </xf>
    <xf numFmtId="39" fontId="8" fillId="0" borderId="8" xfId="6" applyNumberFormat="1" applyFont="1" applyFill="1" applyBorder="1" applyAlignment="1">
      <alignment horizontal="right"/>
    </xf>
    <xf numFmtId="0" fontId="10" fillId="0" borderId="0" xfId="6" applyFont="1" applyFill="1" applyAlignment="1">
      <alignment horizontal="right"/>
    </xf>
    <xf numFmtId="39" fontId="10" fillId="0" borderId="0" xfId="7" applyNumberFormat="1" applyFont="1" applyFill="1" applyBorder="1" applyAlignment="1">
      <alignment horizontal="right"/>
    </xf>
    <xf numFmtId="171" fontId="10" fillId="0" borderId="0" xfId="6" applyNumberFormat="1" applyFont="1" applyFill="1" applyAlignment="1">
      <alignment horizontal="left"/>
    </xf>
    <xf numFmtId="4" fontId="10" fillId="0" borderId="0" xfId="6" applyNumberFormat="1" applyFont="1" applyFill="1" applyAlignment="1"/>
    <xf numFmtId="0" fontId="10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171" fontId="10" fillId="0" borderId="0" xfId="6" applyNumberFormat="1" applyFont="1" applyFill="1" applyAlignment="1">
      <alignment horizontal="center"/>
    </xf>
    <xf numFmtId="0" fontId="8" fillId="0" borderId="0" xfId="6" applyFont="1" applyFill="1" applyAlignment="1">
      <alignment horizontal="center" vertical="top"/>
    </xf>
    <xf numFmtId="39" fontId="10" fillId="0" borderId="0" xfId="6" applyNumberFormat="1" applyFont="1" applyFill="1" applyAlignment="1"/>
    <xf numFmtId="39" fontId="8" fillId="0" borderId="0" xfId="6" applyNumberFormat="1" applyFont="1" applyFill="1" applyAlignment="1"/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right" vertical="center"/>
    </xf>
    <xf numFmtId="4" fontId="16" fillId="0" borderId="14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vertical="center" wrapText="1"/>
    </xf>
    <xf numFmtId="0" fontId="16" fillId="0" borderId="16" xfId="0" applyFont="1" applyBorder="1" applyAlignment="1">
      <alignment horizontal="justify" vertical="center" wrapText="1"/>
    </xf>
    <xf numFmtId="0" fontId="16" fillId="0" borderId="16" xfId="0" applyFont="1" applyBorder="1" applyAlignment="1">
      <alignment horizontal="right" vertical="center"/>
    </xf>
    <xf numFmtId="4" fontId="16" fillId="0" borderId="16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horizontal="justify" vertical="center" wrapText="1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vertical="center"/>
    </xf>
    <xf numFmtId="0" fontId="15" fillId="0" borderId="14" xfId="0" applyFont="1" applyBorder="1" applyAlignment="1">
      <alignment horizontal="right" vertical="center"/>
    </xf>
    <xf numFmtId="165" fontId="16" fillId="0" borderId="14" xfId="0" applyNumberFormat="1" applyFont="1" applyBorder="1" applyAlignment="1">
      <alignment horizontal="right"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167" fontId="19" fillId="0" borderId="0" xfId="1" applyFont="1" applyFill="1" applyAlignment="1">
      <alignment horizontal="right" wrapText="1"/>
    </xf>
    <xf numFmtId="167" fontId="19" fillId="0" borderId="0" xfId="1" applyNumberFormat="1" applyFont="1" applyFill="1" applyAlignment="1">
      <alignment horizontal="right" wrapText="1"/>
    </xf>
    <xf numFmtId="0" fontId="19" fillId="0" borderId="1" xfId="0" applyFont="1" applyFill="1" applyBorder="1" applyAlignment="1">
      <alignment horizontal="center" vertical="center" wrapText="1" shrinkToFit="1"/>
    </xf>
    <xf numFmtId="168" fontId="19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vertical="top" wrapText="1" shrinkToFit="1"/>
    </xf>
    <xf numFmtId="166" fontId="19" fillId="0" borderId="1" xfId="1" applyNumberFormat="1" applyFont="1" applyFill="1" applyBorder="1" applyAlignment="1">
      <alignment horizontal="right" wrapText="1" shrinkToFit="1"/>
    </xf>
    <xf numFmtId="168" fontId="19" fillId="0" borderId="1" xfId="0" quotePrefix="1" applyNumberFormat="1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vertical="top" wrapText="1"/>
    </xf>
    <xf numFmtId="167" fontId="19" fillId="0" borderId="1" xfId="1" applyFont="1" applyFill="1" applyBorder="1" applyAlignment="1">
      <alignment horizontal="right" wrapText="1" shrinkToFit="1"/>
    </xf>
    <xf numFmtId="167" fontId="19" fillId="0" borderId="1" xfId="1" applyNumberFormat="1" applyFont="1" applyFill="1" applyBorder="1" applyAlignment="1">
      <alignment horizontal="right" wrapText="1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wrapText="1"/>
    </xf>
    <xf numFmtId="167" fontId="19" fillId="0" borderId="1" xfId="1" applyFont="1" applyFill="1" applyBorder="1" applyAlignment="1">
      <alignment horizontal="right" wrapText="1"/>
    </xf>
    <xf numFmtId="0" fontId="19" fillId="0" borderId="1" xfId="0" applyFont="1" applyFill="1" applyBorder="1" applyAlignment="1">
      <alignment horizontal="left" vertical="top" wrapText="1" shrinkToFit="1"/>
    </xf>
    <xf numFmtId="0" fontId="21" fillId="0" borderId="1" xfId="0" applyFont="1" applyFill="1" applyBorder="1" applyAlignment="1">
      <alignment horizontal="center" wrapText="1"/>
    </xf>
    <xf numFmtId="14" fontId="21" fillId="0" borderId="1" xfId="0" applyNumberFormat="1" applyFont="1" applyFill="1" applyBorder="1" applyAlignment="1">
      <alignment horizontal="center" wrapText="1"/>
    </xf>
    <xf numFmtId="167" fontId="21" fillId="0" borderId="1" xfId="1" applyFont="1" applyFill="1" applyBorder="1" applyAlignment="1">
      <alignment horizontal="right" wrapText="1"/>
    </xf>
    <xf numFmtId="166" fontId="18" fillId="0" borderId="1" xfId="0" applyNumberFormat="1" applyFont="1" applyFill="1" applyBorder="1" applyAlignment="1">
      <alignment horizontal="center" wrapText="1"/>
    </xf>
    <xf numFmtId="166" fontId="18" fillId="0" borderId="1" xfId="1" applyNumberFormat="1" applyFont="1" applyFill="1" applyBorder="1" applyAlignment="1">
      <alignment horizontal="right" wrapText="1"/>
    </xf>
    <xf numFmtId="0" fontId="19" fillId="0" borderId="0" xfId="0" applyFont="1" applyFill="1"/>
    <xf numFmtId="0" fontId="19" fillId="0" borderId="0" xfId="0" applyFont="1" applyFill="1" applyAlignment="1">
      <alignment wrapText="1"/>
    </xf>
    <xf numFmtId="0" fontId="19" fillId="0" borderId="0" xfId="0" applyFont="1" applyFill="1" applyAlignment="1">
      <alignment vertical="top" wrapText="1"/>
    </xf>
    <xf numFmtId="0" fontId="19" fillId="0" borderId="0" xfId="0" applyFont="1" applyAlignment="1"/>
    <xf numFmtId="0" fontId="18" fillId="0" borderId="0" xfId="0" applyFont="1" applyFill="1"/>
    <xf numFmtId="0" fontId="18" fillId="0" borderId="0" xfId="0" applyFont="1" applyFill="1" applyAlignment="1"/>
    <xf numFmtId="164" fontId="10" fillId="0" borderId="10" xfId="1" applyNumberFormat="1" applyFont="1" applyFill="1" applyBorder="1" applyAlignment="1">
      <alignment horizontal="right"/>
    </xf>
    <xf numFmtId="164" fontId="8" fillId="0" borderId="0" xfId="7" applyNumberFormat="1" applyFont="1" applyFill="1" applyBorder="1" applyAlignment="1">
      <alignment horizontal="right"/>
    </xf>
    <xf numFmtId="164" fontId="8" fillId="0" borderId="0" xfId="8" applyNumberFormat="1" applyFont="1" applyFill="1">
      <alignment vertical="top"/>
    </xf>
    <xf numFmtId="164" fontId="10" fillId="0" borderId="10" xfId="8" applyNumberFormat="1" applyFont="1" applyFill="1" applyBorder="1" applyAlignment="1">
      <alignment horizontal="right"/>
    </xf>
    <xf numFmtId="0" fontId="25" fillId="0" borderId="0" xfId="0" applyFont="1"/>
    <xf numFmtId="0" fontId="22" fillId="0" borderId="1" xfId="2" applyFont="1" applyFill="1" applyBorder="1" applyAlignment="1">
      <alignment vertical="top" wrapText="1"/>
    </xf>
    <xf numFmtId="0" fontId="4" fillId="0" borderId="1" xfId="0" applyFont="1" applyBorder="1"/>
    <xf numFmtId="0" fontId="6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167" fontId="8" fillId="0" borderId="0" xfId="1" applyFont="1"/>
    <xf numFmtId="167" fontId="10" fillId="0" borderId="1" xfId="1" applyFont="1" applyBorder="1" applyAlignment="1">
      <alignment horizontal="center" vertical="center" wrapText="1"/>
    </xf>
    <xf numFmtId="167" fontId="8" fillId="0" borderId="1" xfId="1" applyFont="1" applyBorder="1" applyAlignment="1">
      <alignment vertical="top"/>
    </xf>
    <xf numFmtId="167" fontId="8" fillId="0" borderId="1" xfId="1" applyFont="1" applyBorder="1"/>
    <xf numFmtId="167" fontId="23" fillId="0" borderId="1" xfId="1" applyFont="1" applyBorder="1"/>
    <xf numFmtId="167" fontId="6" fillId="0" borderId="1" xfId="1" applyFont="1" applyBorder="1"/>
    <xf numFmtId="167" fontId="4" fillId="0" borderId="0" xfId="1" applyFont="1"/>
    <xf numFmtId="43" fontId="8" fillId="0" borderId="1" xfId="1" applyNumberFormat="1" applyFont="1" applyBorder="1" applyAlignment="1">
      <alignment vertical="top"/>
    </xf>
    <xf numFmtId="0" fontId="6" fillId="0" borderId="9" xfId="0" applyFont="1" applyBorder="1"/>
    <xf numFmtId="166" fontId="8" fillId="0" borderId="1" xfId="1" applyNumberFormat="1" applyFont="1" applyBorder="1" applyAlignment="1">
      <alignment vertical="top"/>
    </xf>
    <xf numFmtId="166" fontId="23" fillId="0" borderId="1" xfId="1" applyNumberFormat="1" applyFont="1" applyBorder="1"/>
    <xf numFmtId="166" fontId="6" fillId="0" borderId="9" xfId="1" applyNumberFormat="1" applyFont="1" applyBorder="1"/>
    <xf numFmtId="0" fontId="7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67" fontId="6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167" fontId="7" fillId="0" borderId="1" xfId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 shrinkToFi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167" fontId="6" fillId="3" borderId="2" xfId="1" applyFont="1" applyFill="1" applyBorder="1" applyAlignment="1">
      <alignment horizontal="center" vertical="center" wrapText="1"/>
    </xf>
    <xf numFmtId="167" fontId="6" fillId="3" borderId="4" xfId="1" applyFont="1" applyFill="1" applyBorder="1" applyAlignment="1">
      <alignment horizontal="center" vertical="center" wrapText="1"/>
    </xf>
    <xf numFmtId="167" fontId="6" fillId="3" borderId="3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167" fontId="18" fillId="0" borderId="2" xfId="0" applyNumberFormat="1" applyFont="1" applyFill="1" applyBorder="1" applyAlignment="1">
      <alignment horizontal="center" vertical="center" wrapText="1"/>
    </xf>
    <xf numFmtId="167" fontId="18" fillId="0" borderId="4" xfId="0" applyNumberFormat="1" applyFont="1" applyFill="1" applyBorder="1" applyAlignment="1">
      <alignment horizontal="center" vertical="center" wrapText="1"/>
    </xf>
    <xf numFmtId="167" fontId="18" fillId="0" borderId="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7" fontId="20" fillId="0" borderId="1" xfId="1" applyFont="1" applyFill="1" applyBorder="1" applyAlignment="1">
      <alignment horizontal="center" vertical="center" wrapText="1"/>
    </xf>
    <xf numFmtId="167" fontId="20" fillId="0" borderId="2" xfId="1" applyFont="1" applyFill="1" applyBorder="1" applyAlignment="1">
      <alignment horizontal="center" vertical="center" wrapText="1"/>
    </xf>
    <xf numFmtId="167" fontId="20" fillId="0" borderId="4" xfId="1" applyFont="1" applyFill="1" applyBorder="1" applyAlignment="1">
      <alignment horizontal="center" vertical="center" wrapText="1"/>
    </xf>
    <xf numFmtId="167" fontId="20" fillId="0" borderId="3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0" fillId="0" borderId="0" xfId="2" applyFont="1" applyFill="1" applyAlignment="1">
      <alignment horizontal="center"/>
    </xf>
    <xf numFmtId="0" fontId="10" fillId="0" borderId="1" xfId="2" applyFont="1" applyBorder="1" applyAlignment="1">
      <alignment horizontal="left" vertical="center" wrapText="1"/>
    </xf>
    <xf numFmtId="171" fontId="8" fillId="0" borderId="0" xfId="6" applyNumberFormat="1" applyFont="1" applyFill="1" applyAlignment="1">
      <alignment horizontal="center"/>
    </xf>
    <xf numFmtId="0" fontId="8" fillId="0" borderId="0" xfId="6" applyFont="1" applyFill="1" applyAlignment="1">
      <alignment horizontal="center" vertical="center" wrapText="1"/>
    </xf>
    <xf numFmtId="0" fontId="8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 vertical="top"/>
    </xf>
    <xf numFmtId="0" fontId="10" fillId="0" borderId="0" xfId="6" applyFont="1" applyFill="1" applyAlignment="1">
      <alignment horizontal="center" vertical="top"/>
    </xf>
    <xf numFmtId="0" fontId="10" fillId="0" borderId="0" xfId="6" applyFont="1" applyFill="1" applyAlignment="1">
      <alignment horizontal="center"/>
    </xf>
    <xf numFmtId="171" fontId="10" fillId="0" borderId="0" xfId="6" applyNumberFormat="1" applyFont="1" applyFill="1" applyAlignment="1"/>
    <xf numFmtId="171" fontId="10" fillId="0" borderId="0" xfId="6" applyNumberFormat="1" applyFont="1" applyFill="1" applyAlignment="1">
      <alignment horizontal="center"/>
    </xf>
    <xf numFmtId="0" fontId="10" fillId="0" borderId="0" xfId="6" applyFont="1" applyFill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7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justify" vertical="center" wrapText="1"/>
    </xf>
    <xf numFmtId="0" fontId="16" fillId="0" borderId="13" xfId="0" applyFont="1" applyBorder="1" applyAlignment="1">
      <alignment horizontal="justify" vertical="center" wrapText="1"/>
    </xf>
    <xf numFmtId="4" fontId="16" fillId="0" borderId="17" xfId="0" applyNumberFormat="1" applyFont="1" applyBorder="1" applyAlignment="1">
      <alignment horizontal="right" vertical="center"/>
    </xf>
    <xf numFmtId="4" fontId="16" fillId="0" borderId="15" xfId="0" applyNumberFormat="1" applyFont="1" applyBorder="1" applyAlignment="1">
      <alignment horizontal="right" vertical="center"/>
    </xf>
    <xf numFmtId="4" fontId="16" fillId="0" borderId="13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9">
    <cellStyle name="Comma" xfId="1" builtinId="3"/>
    <cellStyle name="Comma 2" xfId="4" xr:uid="{00000000-0005-0000-0000-000001000000}"/>
    <cellStyle name="Comma 2 2" xfId="7" xr:uid="{00000000-0005-0000-0000-000002000000}"/>
    <cellStyle name="Comma 3" xfId="3" xr:uid="{00000000-0005-0000-0000-000003000000}"/>
    <cellStyle name="Comma 4" xfId="8" xr:uid="{00000000-0005-0000-0000-000004000000}"/>
    <cellStyle name="Normal" xfId="0" builtinId="0"/>
    <cellStyle name="Normal 2" xfId="6" xr:uid="{00000000-0005-0000-0000-000006000000}"/>
    <cellStyle name="Normal 4" xfId="2" xr:uid="{00000000-0005-0000-0000-000007000000}"/>
    <cellStyle name="Percent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201707</xdr:colOff>
      <xdr:row>41</xdr:row>
      <xdr:rowOff>108307</xdr:rowOff>
    </xdr:from>
    <xdr:to>
      <xdr:col>0</xdr:col>
      <xdr:colOff>1236757</xdr:colOff>
      <xdr:row>44</xdr:row>
      <xdr:rowOff>15374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7" y="9095425"/>
          <a:ext cx="1035050" cy="467360"/>
        </a:xfrm>
        <a:prstGeom prst="rect">
          <a:avLst/>
        </a:prstGeom>
      </xdr:spPr>
    </xdr:pic>
    <xdr:clientData/>
  </xdr:twoCellAnchor>
  <xdr:twoCellAnchor editAs="oneCell">
    <xdr:from>
      <xdr:col>2</xdr:col>
      <xdr:colOff>347383</xdr:colOff>
      <xdr:row>40</xdr:row>
      <xdr:rowOff>67234</xdr:rowOff>
    </xdr:from>
    <xdr:to>
      <xdr:col>2</xdr:col>
      <xdr:colOff>1337701</xdr:colOff>
      <xdr:row>44</xdr:row>
      <xdr:rowOff>175541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0354" y="8751793"/>
          <a:ext cx="990318" cy="859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224646</xdr:colOff>
      <xdr:row>46</xdr:row>
      <xdr:rowOff>164125</xdr:rowOff>
    </xdr:from>
    <xdr:to>
      <xdr:col>0</xdr:col>
      <xdr:colOff>1259696</xdr:colOff>
      <xdr:row>49</xdr:row>
      <xdr:rowOff>78804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646" y="7514550"/>
          <a:ext cx="1035050" cy="467360"/>
        </a:xfrm>
        <a:prstGeom prst="rect">
          <a:avLst/>
        </a:prstGeom>
      </xdr:spPr>
    </xdr:pic>
    <xdr:clientData/>
  </xdr:twoCellAnchor>
  <xdr:twoCellAnchor editAs="oneCell">
    <xdr:from>
      <xdr:col>2</xdr:col>
      <xdr:colOff>362182</xdr:colOff>
      <xdr:row>45</xdr:row>
      <xdr:rowOff>107830</xdr:rowOff>
    </xdr:from>
    <xdr:to>
      <xdr:col>3</xdr:col>
      <xdr:colOff>94481</xdr:colOff>
      <xdr:row>50</xdr:row>
      <xdr:rowOff>37267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413" y="7260566"/>
          <a:ext cx="990318" cy="8591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206376</xdr:colOff>
      <xdr:row>50</xdr:row>
      <xdr:rowOff>31734</xdr:rowOff>
    </xdr:from>
    <xdr:to>
      <xdr:col>1</xdr:col>
      <xdr:colOff>650875</xdr:colOff>
      <xdr:row>52</xdr:row>
      <xdr:rowOff>107850</xdr:rowOff>
    </xdr:to>
    <xdr:pic>
      <xdr:nvPicPr>
        <xdr:cNvPr id="6" name="Picture 5" descr="Text&#10;&#10;Description automatically generated">
          <a:extLst>
            <a:ext uri="{FF2B5EF4-FFF2-40B4-BE49-F238E27FC236}">
              <a16:creationId xmlns:a16="http://schemas.microsoft.com/office/drawing/2014/main" id="{F24DA306-90FE-4731-BC58-AB15F3144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6" y="24320484"/>
          <a:ext cx="1650999" cy="520616"/>
        </a:xfrm>
        <a:prstGeom prst="rect">
          <a:avLst/>
        </a:prstGeom>
      </xdr:spPr>
    </xdr:pic>
    <xdr:clientData/>
  </xdr:twoCellAnchor>
  <xdr:twoCellAnchor editAs="oneCell">
    <xdr:from>
      <xdr:col>3</xdr:col>
      <xdr:colOff>284228</xdr:colOff>
      <xdr:row>48</xdr:row>
      <xdr:rowOff>91645</xdr:rowOff>
    </xdr:from>
    <xdr:to>
      <xdr:col>4</xdr:col>
      <xdr:colOff>1016001</xdr:colOff>
      <xdr:row>55</xdr:row>
      <xdr:rowOff>38181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6CAC332-F6F5-4E6E-8CD3-49ADC5E8D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2603" y="23935895"/>
          <a:ext cx="1890648" cy="1502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1200151</xdr:colOff>
      <xdr:row>117</xdr:row>
      <xdr:rowOff>95251</xdr:rowOff>
    </xdr:from>
    <xdr:to>
      <xdr:col>2</xdr:col>
      <xdr:colOff>3009900</xdr:colOff>
      <xdr:row>121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E0A8CC-B4BE-47A0-BB0E-9A635EA62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1" y="29565601"/>
          <a:ext cx="1809749" cy="7619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281609</xdr:colOff>
      <xdr:row>36</xdr:row>
      <xdr:rowOff>129744</xdr:rowOff>
    </xdr:from>
    <xdr:to>
      <xdr:col>1</xdr:col>
      <xdr:colOff>481953</xdr:colOff>
      <xdr:row>38</xdr:row>
      <xdr:rowOff>115958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09" y="6654369"/>
          <a:ext cx="809944" cy="367214"/>
        </a:xfrm>
        <a:prstGeom prst="rect">
          <a:avLst/>
        </a:prstGeom>
      </xdr:spPr>
    </xdr:pic>
    <xdr:clientData/>
  </xdr:twoCellAnchor>
  <xdr:twoCellAnchor editAs="oneCell">
    <xdr:from>
      <xdr:col>4</xdr:col>
      <xdr:colOff>565028</xdr:colOff>
      <xdr:row>35</xdr:row>
      <xdr:rowOff>99392</xdr:rowOff>
    </xdr:from>
    <xdr:to>
      <xdr:col>5</xdr:col>
      <xdr:colOff>336768</xdr:colOff>
      <xdr:row>39</xdr:row>
      <xdr:rowOff>66262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2528" y="6433517"/>
          <a:ext cx="841853" cy="728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showGridLines="0" tabSelected="1" zoomScaleNormal="100" workbookViewId="0"/>
  </sheetViews>
  <sheetFormatPr defaultColWidth="9.109375" defaultRowHeight="13.8" x14ac:dyDescent="0.25"/>
  <cols>
    <col min="1" max="1" width="34.6640625" style="1" customWidth="1"/>
    <col min="2" max="2" width="15.88671875" style="2" customWidth="1"/>
    <col min="3" max="3" width="39.109375" style="1" customWidth="1"/>
    <col min="4" max="5" width="9.109375" style="1" customWidth="1"/>
    <col min="6" max="6" width="24.88671875" style="1" hidden="1" customWidth="1"/>
    <col min="7" max="7" width="13.6640625" style="1" hidden="1" customWidth="1"/>
    <col min="8" max="8" width="19.44140625" style="4" hidden="1" customWidth="1"/>
    <col min="9" max="9" width="19.33203125" style="4" hidden="1" customWidth="1"/>
    <col min="10" max="10" width="19.6640625" style="4" hidden="1" customWidth="1"/>
    <col min="11" max="16384" width="9.109375" style="1"/>
  </cols>
  <sheetData>
    <row r="1" spans="1:10" x14ac:dyDescent="0.25">
      <c r="C1" s="3"/>
    </row>
    <row r="2" spans="1:10" ht="15.6" customHeight="1" x14ac:dyDescent="0.25">
      <c r="A2" s="164" t="s">
        <v>38</v>
      </c>
      <c r="B2" s="164"/>
      <c r="C2" s="164"/>
    </row>
    <row r="3" spans="1:10" ht="15.6" customHeight="1" x14ac:dyDescent="0.25">
      <c r="A3" s="165" t="s">
        <v>40</v>
      </c>
      <c r="B3" s="165"/>
      <c r="C3" s="165"/>
    </row>
    <row r="4" spans="1:10" ht="15.6" customHeight="1" x14ac:dyDescent="0.25">
      <c r="A4" s="165" t="s">
        <v>134</v>
      </c>
      <c r="B4" s="165"/>
      <c r="C4" s="165"/>
    </row>
    <row r="5" spans="1:10" ht="15.6" customHeight="1" x14ac:dyDescent="0.25">
      <c r="A5" s="165" t="s">
        <v>37</v>
      </c>
      <c r="B5" s="165"/>
      <c r="C5" s="165"/>
    </row>
    <row r="7" spans="1:10" x14ac:dyDescent="0.25">
      <c r="A7" s="171" t="s">
        <v>135</v>
      </c>
      <c r="B7" s="170" t="s">
        <v>137</v>
      </c>
      <c r="C7" s="171" t="s">
        <v>136</v>
      </c>
      <c r="F7" s="166" t="s">
        <v>9</v>
      </c>
      <c r="G7" s="166" t="s">
        <v>13</v>
      </c>
      <c r="H7" s="167" t="s">
        <v>8</v>
      </c>
      <c r="I7" s="167" t="s">
        <v>15</v>
      </c>
      <c r="J7" s="167" t="s">
        <v>133</v>
      </c>
    </row>
    <row r="8" spans="1:10" s="5" customFormat="1" ht="15" customHeight="1" x14ac:dyDescent="0.25">
      <c r="A8" s="171"/>
      <c r="B8" s="170"/>
      <c r="C8" s="171"/>
      <c r="F8" s="166"/>
      <c r="G8" s="166"/>
      <c r="H8" s="167"/>
      <c r="I8" s="167"/>
      <c r="J8" s="167"/>
    </row>
    <row r="9" spans="1:10" s="5" customFormat="1" ht="28.5" customHeight="1" x14ac:dyDescent="0.25">
      <c r="A9" s="171"/>
      <c r="B9" s="170"/>
      <c r="C9" s="171"/>
      <c r="F9" s="166"/>
      <c r="G9" s="166"/>
      <c r="H9" s="167"/>
      <c r="I9" s="167"/>
      <c r="J9" s="167"/>
    </row>
    <row r="10" spans="1:10" ht="15" x14ac:dyDescent="0.25">
      <c r="A10" s="173" t="s">
        <v>7</v>
      </c>
      <c r="B10" s="7">
        <v>60000</v>
      </c>
      <c r="C10" s="8" t="s">
        <v>11</v>
      </c>
      <c r="F10" s="8" t="s">
        <v>7</v>
      </c>
      <c r="G10" s="9" t="s">
        <v>14</v>
      </c>
      <c r="H10" s="10">
        <v>10000000</v>
      </c>
      <c r="I10" s="10"/>
      <c r="J10" s="10">
        <v>116000</v>
      </c>
    </row>
    <row r="11" spans="1:10" ht="15" x14ac:dyDescent="0.25">
      <c r="A11" s="173"/>
      <c r="B11" s="6">
        <v>56000</v>
      </c>
      <c r="C11" s="8" t="s">
        <v>12</v>
      </c>
      <c r="F11" s="8" t="s">
        <v>1</v>
      </c>
      <c r="G11" s="9" t="s">
        <v>14</v>
      </c>
      <c r="H11" s="10">
        <v>9999273.1999999993</v>
      </c>
      <c r="I11" s="10"/>
      <c r="J11" s="10">
        <v>92000</v>
      </c>
    </row>
    <row r="12" spans="1:10" s="12" customFormat="1" ht="15" x14ac:dyDescent="0.3">
      <c r="A12" s="174" t="s">
        <v>1</v>
      </c>
      <c r="B12" s="6">
        <v>36000</v>
      </c>
      <c r="C12" s="11" t="s">
        <v>11</v>
      </c>
      <c r="F12" s="11" t="s">
        <v>0</v>
      </c>
      <c r="G12" s="13" t="s">
        <v>14</v>
      </c>
      <c r="H12" s="14">
        <v>9999240.1699999999</v>
      </c>
      <c r="I12" s="14"/>
      <c r="J12" s="14">
        <v>182800</v>
      </c>
    </row>
    <row r="13" spans="1:10" s="12" customFormat="1" ht="15" x14ac:dyDescent="0.3">
      <c r="A13" s="174"/>
      <c r="B13" s="6">
        <v>56000</v>
      </c>
      <c r="C13" s="11" t="s">
        <v>12</v>
      </c>
      <c r="F13" s="11" t="s">
        <v>2</v>
      </c>
      <c r="G13" s="13" t="s">
        <v>14</v>
      </c>
      <c r="H13" s="14">
        <v>19999079.34</v>
      </c>
      <c r="I13" s="14"/>
      <c r="J13" s="14">
        <v>799600</v>
      </c>
    </row>
    <row r="14" spans="1:10" s="12" customFormat="1" ht="12.75" customHeight="1" x14ac:dyDescent="0.3">
      <c r="A14" s="172" t="s">
        <v>0</v>
      </c>
      <c r="B14" s="6">
        <v>28000</v>
      </c>
      <c r="C14" s="11" t="s">
        <v>11</v>
      </c>
      <c r="F14" s="11" t="s">
        <v>3</v>
      </c>
      <c r="G14" s="13" t="s">
        <v>14</v>
      </c>
      <c r="H14" s="14">
        <v>19977263</v>
      </c>
      <c r="I14" s="14"/>
      <c r="J14" s="14">
        <v>526000</v>
      </c>
    </row>
    <row r="15" spans="1:10" s="12" customFormat="1" ht="16.5" customHeight="1" x14ac:dyDescent="0.3">
      <c r="A15" s="172"/>
      <c r="B15" s="6">
        <v>96800</v>
      </c>
      <c r="C15" s="11" t="s">
        <v>11</v>
      </c>
      <c r="F15" s="15" t="s">
        <v>10</v>
      </c>
      <c r="G15" s="16">
        <v>43835</v>
      </c>
      <c r="H15" s="14">
        <v>16983338.649999999</v>
      </c>
      <c r="I15" s="14"/>
      <c r="J15" s="14">
        <v>442200</v>
      </c>
    </row>
    <row r="16" spans="1:10" s="12" customFormat="1" ht="15" x14ac:dyDescent="0.3">
      <c r="A16" s="172"/>
      <c r="B16" s="6">
        <v>20000</v>
      </c>
      <c r="C16" s="11" t="s">
        <v>11</v>
      </c>
      <c r="F16" s="11"/>
      <c r="G16" s="13"/>
      <c r="H16" s="14"/>
      <c r="I16" s="14"/>
      <c r="J16" s="17">
        <f>SUM(J10:J15)</f>
        <v>2158600</v>
      </c>
    </row>
    <row r="17" spans="1:10" s="12" customFormat="1" ht="15" x14ac:dyDescent="0.3">
      <c r="A17" s="172"/>
      <c r="B17" s="6">
        <v>25200</v>
      </c>
      <c r="C17" s="11" t="s">
        <v>12</v>
      </c>
      <c r="F17" s="18"/>
      <c r="G17" s="18"/>
      <c r="H17" s="19"/>
      <c r="I17" s="19"/>
      <c r="J17" s="19"/>
    </row>
    <row r="18" spans="1:10" s="12" customFormat="1" ht="15" x14ac:dyDescent="0.3">
      <c r="A18" s="172"/>
      <c r="B18" s="6">
        <v>12800</v>
      </c>
      <c r="C18" s="11" t="s">
        <v>12</v>
      </c>
      <c r="F18" s="18"/>
      <c r="G18" s="18"/>
      <c r="H18" s="19"/>
      <c r="I18" s="19"/>
      <c r="J18" s="19"/>
    </row>
    <row r="19" spans="1:10" s="12" customFormat="1" ht="15" x14ac:dyDescent="0.3">
      <c r="A19" s="172" t="s">
        <v>2</v>
      </c>
      <c r="B19" s="6">
        <v>193600</v>
      </c>
      <c r="C19" s="11" t="s">
        <v>11</v>
      </c>
      <c r="F19" s="18"/>
      <c r="G19" s="18"/>
      <c r="H19" s="19"/>
      <c r="I19" s="19"/>
      <c r="J19" s="19"/>
    </row>
    <row r="20" spans="1:10" s="12" customFormat="1" ht="13.5" customHeight="1" x14ac:dyDescent="0.3">
      <c r="A20" s="172"/>
      <c r="B20" s="6">
        <v>28000</v>
      </c>
      <c r="C20" s="11" t="s">
        <v>11</v>
      </c>
      <c r="F20" s="18"/>
      <c r="G20" s="18"/>
      <c r="H20" s="19"/>
      <c r="I20" s="19"/>
      <c r="J20" s="19"/>
    </row>
    <row r="21" spans="1:10" s="12" customFormat="1" ht="12.75" customHeight="1" x14ac:dyDescent="0.3">
      <c r="A21" s="172"/>
      <c r="B21" s="6">
        <v>28000</v>
      </c>
      <c r="C21" s="11" t="s">
        <v>11</v>
      </c>
      <c r="F21" s="18"/>
      <c r="G21" s="18"/>
      <c r="H21" s="19"/>
      <c r="I21" s="19"/>
      <c r="J21" s="19"/>
    </row>
    <row r="22" spans="1:10" s="12" customFormat="1" ht="15" x14ac:dyDescent="0.3">
      <c r="A22" s="172"/>
      <c r="B22" s="6">
        <v>40000</v>
      </c>
      <c r="C22" s="11" t="s">
        <v>11</v>
      </c>
      <c r="F22" s="18"/>
      <c r="G22" s="18"/>
      <c r="H22" s="19"/>
      <c r="I22" s="19"/>
      <c r="J22" s="19"/>
    </row>
    <row r="23" spans="1:10" s="12" customFormat="1" ht="15" x14ac:dyDescent="0.3">
      <c r="A23" s="172"/>
      <c r="B23" s="6">
        <v>112000</v>
      </c>
      <c r="C23" s="11" t="s">
        <v>12</v>
      </c>
      <c r="F23" s="20"/>
      <c r="G23" s="18"/>
      <c r="H23" s="19"/>
      <c r="I23" s="19"/>
      <c r="J23" s="19"/>
    </row>
    <row r="24" spans="1:10" s="12" customFormat="1" ht="15" x14ac:dyDescent="0.3">
      <c r="A24" s="172"/>
      <c r="B24" s="6">
        <v>260000</v>
      </c>
      <c r="C24" s="11" t="s">
        <v>131</v>
      </c>
      <c r="F24" s="20"/>
      <c r="G24" s="18"/>
      <c r="H24" s="19"/>
      <c r="I24" s="19"/>
      <c r="J24" s="19"/>
    </row>
    <row r="25" spans="1:10" s="12" customFormat="1" ht="15" x14ac:dyDescent="0.3">
      <c r="A25" s="172"/>
      <c r="B25" s="6">
        <v>120000</v>
      </c>
      <c r="C25" s="11" t="s">
        <v>131</v>
      </c>
      <c r="F25" s="20"/>
      <c r="G25" s="18"/>
      <c r="H25" s="19"/>
      <c r="I25" s="19"/>
      <c r="J25" s="19"/>
    </row>
    <row r="26" spans="1:10" s="12" customFormat="1" ht="15" x14ac:dyDescent="0.3">
      <c r="A26" s="172"/>
      <c r="B26" s="6">
        <v>18000</v>
      </c>
      <c r="C26" s="11" t="s">
        <v>11</v>
      </c>
      <c r="F26" s="18"/>
      <c r="G26" s="18"/>
      <c r="H26" s="19"/>
      <c r="I26" s="19"/>
      <c r="J26" s="19"/>
    </row>
    <row r="27" spans="1:10" s="12" customFormat="1" ht="14.25" customHeight="1" x14ac:dyDescent="0.3">
      <c r="A27" s="172" t="s">
        <v>3</v>
      </c>
      <c r="B27" s="6">
        <v>60000</v>
      </c>
      <c r="C27" s="11" t="s">
        <v>11</v>
      </c>
      <c r="F27" s="20"/>
      <c r="G27" s="18"/>
      <c r="H27" s="19"/>
      <c r="I27" s="19"/>
      <c r="J27" s="19"/>
    </row>
    <row r="28" spans="1:10" s="12" customFormat="1" ht="15" x14ac:dyDescent="0.3">
      <c r="A28" s="172"/>
      <c r="B28" s="6">
        <v>128000</v>
      </c>
      <c r="C28" s="11" t="s">
        <v>11</v>
      </c>
      <c r="F28" s="18"/>
      <c r="G28" s="18"/>
      <c r="H28" s="19"/>
      <c r="I28" s="19"/>
      <c r="J28" s="19"/>
    </row>
    <row r="29" spans="1:10" s="12" customFormat="1" ht="15" x14ac:dyDescent="0.3">
      <c r="A29" s="172"/>
      <c r="B29" s="6">
        <v>50000</v>
      </c>
      <c r="C29" s="11" t="s">
        <v>11</v>
      </c>
      <c r="F29" s="18"/>
      <c r="G29" s="18"/>
      <c r="H29" s="19"/>
      <c r="I29" s="19"/>
      <c r="J29" s="19"/>
    </row>
    <row r="30" spans="1:10" s="12" customFormat="1" ht="15" x14ac:dyDescent="0.3">
      <c r="A30" s="172"/>
      <c r="B30" s="6">
        <v>56000</v>
      </c>
      <c r="C30" s="11" t="s">
        <v>12</v>
      </c>
      <c r="F30" s="18"/>
      <c r="G30" s="18"/>
      <c r="H30" s="19"/>
      <c r="I30" s="19"/>
      <c r="J30" s="19"/>
    </row>
    <row r="31" spans="1:10" s="12" customFormat="1" ht="15" x14ac:dyDescent="0.3">
      <c r="A31" s="172"/>
      <c r="B31" s="6">
        <v>32000</v>
      </c>
      <c r="C31" s="11" t="s">
        <v>12</v>
      </c>
      <c r="F31" s="18"/>
      <c r="G31" s="18"/>
      <c r="H31" s="19"/>
      <c r="I31" s="19"/>
      <c r="J31" s="19"/>
    </row>
    <row r="32" spans="1:10" s="12" customFormat="1" ht="15" x14ac:dyDescent="0.3">
      <c r="A32" s="172"/>
      <c r="B32" s="6">
        <v>160000</v>
      </c>
      <c r="C32" s="11" t="s">
        <v>12</v>
      </c>
      <c r="F32" s="18"/>
      <c r="G32" s="18"/>
      <c r="H32" s="19"/>
      <c r="I32" s="19"/>
      <c r="J32" s="19"/>
    </row>
    <row r="33" spans="1:10" s="12" customFormat="1" ht="15" x14ac:dyDescent="0.3">
      <c r="A33" s="172"/>
      <c r="B33" s="6">
        <v>40000</v>
      </c>
      <c r="C33" s="11" t="s">
        <v>11</v>
      </c>
      <c r="F33" s="18"/>
      <c r="G33" s="18"/>
      <c r="H33" s="19"/>
      <c r="I33" s="19"/>
      <c r="J33" s="19"/>
    </row>
    <row r="34" spans="1:10" s="12" customFormat="1" ht="16.5" customHeight="1" x14ac:dyDescent="0.3">
      <c r="A34" s="172" t="s">
        <v>4</v>
      </c>
      <c r="B34" s="6">
        <v>49200</v>
      </c>
      <c r="C34" s="11" t="s">
        <v>11</v>
      </c>
      <c r="F34" s="18"/>
      <c r="G34" s="18"/>
      <c r="H34" s="19"/>
      <c r="I34" s="19"/>
      <c r="J34" s="19"/>
    </row>
    <row r="35" spans="1:10" s="12" customFormat="1" ht="15" x14ac:dyDescent="0.3">
      <c r="A35" s="172"/>
      <c r="B35" s="6">
        <v>285000</v>
      </c>
      <c r="C35" s="11" t="s">
        <v>12</v>
      </c>
      <c r="F35" s="18"/>
      <c r="G35" s="18"/>
      <c r="H35" s="19"/>
      <c r="I35" s="19"/>
      <c r="J35" s="19"/>
    </row>
    <row r="36" spans="1:10" s="12" customFormat="1" ht="15" x14ac:dyDescent="0.3">
      <c r="A36" s="172"/>
      <c r="B36" s="6">
        <v>36000</v>
      </c>
      <c r="C36" s="11" t="s">
        <v>11</v>
      </c>
      <c r="F36" s="18"/>
      <c r="G36" s="18"/>
      <c r="H36" s="19"/>
      <c r="I36" s="19"/>
      <c r="J36" s="19"/>
    </row>
    <row r="37" spans="1:10" s="12" customFormat="1" ht="15" x14ac:dyDescent="0.3">
      <c r="A37" s="172"/>
      <c r="B37" s="6">
        <v>72000</v>
      </c>
      <c r="C37" s="11" t="s">
        <v>12</v>
      </c>
      <c r="F37" s="18"/>
      <c r="G37" s="18"/>
      <c r="H37" s="19"/>
      <c r="I37" s="19"/>
      <c r="J37" s="19"/>
    </row>
    <row r="38" spans="1:10" ht="15.6" x14ac:dyDescent="0.3">
      <c r="A38" s="163" t="s">
        <v>39</v>
      </c>
      <c r="B38" s="21">
        <v>2158600</v>
      </c>
      <c r="C38" s="22"/>
    </row>
    <row r="41" spans="1:10" ht="15" x14ac:dyDescent="0.25">
      <c r="A41" s="1" t="s">
        <v>122</v>
      </c>
      <c r="B41" s="62" t="s">
        <v>125</v>
      </c>
    </row>
    <row r="44" spans="1:10" ht="15.75" customHeight="1" x14ac:dyDescent="0.3">
      <c r="A44" s="5" t="s">
        <v>123</v>
      </c>
      <c r="B44" s="169" t="s">
        <v>126</v>
      </c>
      <c r="C44" s="169"/>
    </row>
    <row r="45" spans="1:10" ht="15.75" customHeight="1" x14ac:dyDescent="0.25">
      <c r="A45" s="1" t="s">
        <v>124</v>
      </c>
      <c r="B45" s="168" t="s">
        <v>127</v>
      </c>
      <c r="C45" s="168"/>
    </row>
  </sheetData>
  <sheetProtection algorithmName="SHA-512" hashValue="afokQsddpQ+sQCuLabBCIakkupYDvXYm5ui9EMd6Px+LQM0P0hOtgsCF0vetuLQ2YAoWBhufgOT/5czexVOAdA==" saltValue="YYD6VXtKcTN3XCmJ95NtgA==" spinCount="100000" sheet="1" objects="1" scenarios="1" selectLockedCells="1" selectUnlockedCells="1"/>
  <mergeCells count="20">
    <mergeCell ref="A34:A37"/>
    <mergeCell ref="A10:A11"/>
    <mergeCell ref="A12:A13"/>
    <mergeCell ref="A19:A26"/>
    <mergeCell ref="A27:A33"/>
    <mergeCell ref="A14:A18"/>
    <mergeCell ref="H7:H9"/>
    <mergeCell ref="B45:C45"/>
    <mergeCell ref="B44:C44"/>
    <mergeCell ref="J7:J9"/>
    <mergeCell ref="B7:B9"/>
    <mergeCell ref="C7:C9"/>
    <mergeCell ref="G7:G9"/>
    <mergeCell ref="I7:I9"/>
    <mergeCell ref="A2:C2"/>
    <mergeCell ref="A3:C3"/>
    <mergeCell ref="A5:C5"/>
    <mergeCell ref="A4:C4"/>
    <mergeCell ref="F7:F9"/>
    <mergeCell ref="A7:A9"/>
  </mergeCells>
  <pageMargins left="1.5" right="1" top="1" bottom="1" header="0.51181102362204722" footer="0.98425196850393704"/>
  <pageSetup scale="85" orientation="portrait" r:id="rId1"/>
  <headerFooter>
    <oddHeader xml:space="preserve">&amp;R&amp;"Times New Roman,Regular"&amp;12Appendix A
Observation No. 1, AAR Page 33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0"/>
  <sheetViews>
    <sheetView showGridLines="0" topLeftCell="A28" zoomScaleNormal="100" zoomScaleSheetLayoutView="100" zoomScalePageLayoutView="70" workbookViewId="0">
      <selection activeCell="A28" sqref="A28"/>
    </sheetView>
  </sheetViews>
  <sheetFormatPr defaultColWidth="9.109375" defaultRowHeight="13.8" x14ac:dyDescent="0.25"/>
  <cols>
    <col min="1" max="1" width="31.33203125" style="24" customWidth="1"/>
    <col min="2" max="2" width="16.109375" style="24" customWidth="1"/>
    <col min="3" max="3" width="18.88671875" style="24" customWidth="1"/>
    <col min="4" max="4" width="17" style="24" customWidth="1"/>
    <col min="5" max="5" width="19.109375" style="24" customWidth="1"/>
    <col min="6" max="6" width="23.109375" style="24" customWidth="1"/>
    <col min="7" max="7" width="16" style="24" customWidth="1"/>
    <col min="8" max="8" width="20.88671875" style="24" customWidth="1"/>
    <col min="9" max="9" width="18.33203125" style="24" customWidth="1"/>
    <col min="10" max="10" width="21.109375" style="24" customWidth="1"/>
    <col min="11" max="11" width="21.44140625" style="24" customWidth="1"/>
    <col min="12" max="16384" width="9.109375" style="24"/>
  </cols>
  <sheetData>
    <row r="1" spans="1:10" hidden="1" x14ac:dyDescent="0.25">
      <c r="A1" s="23" t="s">
        <v>38</v>
      </c>
    </row>
    <row r="2" spans="1:10" hidden="1" x14ac:dyDescent="0.25">
      <c r="A2" s="24" t="s">
        <v>36</v>
      </c>
    </row>
    <row r="3" spans="1:10" hidden="1" x14ac:dyDescent="0.25">
      <c r="A3" s="24" t="s">
        <v>37</v>
      </c>
    </row>
    <row r="4" spans="1:10" hidden="1" x14ac:dyDescent="0.25">
      <c r="A4" s="24" t="s">
        <v>41</v>
      </c>
    </row>
    <row r="5" spans="1:10" hidden="1" x14ac:dyDescent="0.25"/>
    <row r="6" spans="1:10" hidden="1" x14ac:dyDescent="0.25">
      <c r="A6" s="191" t="s">
        <v>9</v>
      </c>
      <c r="B6" s="191" t="s">
        <v>13</v>
      </c>
      <c r="C6" s="197" t="s">
        <v>8</v>
      </c>
      <c r="D6" s="197" t="s">
        <v>133</v>
      </c>
      <c r="E6" s="194" t="s">
        <v>22</v>
      </c>
      <c r="F6" s="195"/>
      <c r="G6" s="195"/>
      <c r="H6" s="195"/>
      <c r="I6" s="195"/>
      <c r="J6" s="196"/>
    </row>
    <row r="7" spans="1:10" ht="15" hidden="1" customHeight="1" x14ac:dyDescent="0.25">
      <c r="A7" s="192"/>
      <c r="B7" s="192"/>
      <c r="C7" s="198"/>
      <c r="D7" s="198"/>
      <c r="E7" s="25" t="s">
        <v>18</v>
      </c>
      <c r="F7" s="25" t="s">
        <v>19</v>
      </c>
      <c r="G7" s="25" t="s">
        <v>29</v>
      </c>
      <c r="H7" s="25" t="s">
        <v>30</v>
      </c>
      <c r="I7" s="25" t="s">
        <v>31</v>
      </c>
      <c r="J7" s="25" t="s">
        <v>32</v>
      </c>
    </row>
    <row r="8" spans="1:10" s="26" customFormat="1" ht="15" hidden="1" customHeight="1" x14ac:dyDescent="0.25">
      <c r="A8" s="192"/>
      <c r="B8" s="192"/>
      <c r="C8" s="198"/>
      <c r="D8" s="198"/>
      <c r="E8" s="182" t="s">
        <v>28</v>
      </c>
      <c r="F8" s="182" t="s">
        <v>16</v>
      </c>
      <c r="G8" s="182" t="s">
        <v>17</v>
      </c>
      <c r="H8" s="182" t="s">
        <v>145</v>
      </c>
      <c r="I8" s="182" t="s">
        <v>21</v>
      </c>
      <c r="J8" s="182" t="s">
        <v>23</v>
      </c>
    </row>
    <row r="9" spans="1:10" s="26" customFormat="1" ht="28.5" hidden="1" customHeight="1" x14ac:dyDescent="0.25">
      <c r="A9" s="192"/>
      <c r="B9" s="192"/>
      <c r="C9" s="198"/>
      <c r="D9" s="198"/>
      <c r="E9" s="182"/>
      <c r="F9" s="182"/>
      <c r="G9" s="182"/>
      <c r="H9" s="182"/>
      <c r="I9" s="182"/>
      <c r="J9" s="182"/>
    </row>
    <row r="10" spans="1:10" s="26" customFormat="1" hidden="1" x14ac:dyDescent="0.25">
      <c r="A10" s="192"/>
      <c r="B10" s="192"/>
      <c r="C10" s="198"/>
      <c r="D10" s="198"/>
      <c r="E10" s="182"/>
      <c r="F10" s="182"/>
      <c r="G10" s="182"/>
      <c r="H10" s="182"/>
      <c r="I10" s="182"/>
      <c r="J10" s="182"/>
    </row>
    <row r="11" spans="1:10" s="26" customFormat="1" ht="27.6" hidden="1" x14ac:dyDescent="0.25">
      <c r="A11" s="193"/>
      <c r="B11" s="193"/>
      <c r="C11" s="199"/>
      <c r="D11" s="199"/>
      <c r="E11" s="182"/>
      <c r="F11" s="27" t="s">
        <v>33</v>
      </c>
      <c r="G11" s="27" t="s">
        <v>20</v>
      </c>
      <c r="H11" s="28" t="s">
        <v>34</v>
      </c>
      <c r="I11" s="28" t="s">
        <v>144</v>
      </c>
      <c r="J11" s="28" t="s">
        <v>35</v>
      </c>
    </row>
    <row r="12" spans="1:10" hidden="1" x14ac:dyDescent="0.25">
      <c r="A12" s="8" t="s">
        <v>7</v>
      </c>
      <c r="B12" s="9" t="s">
        <v>14</v>
      </c>
      <c r="C12" s="10">
        <v>10000000</v>
      </c>
      <c r="D12" s="10">
        <v>116000</v>
      </c>
      <c r="E12" s="29">
        <f t="shared" ref="E12:E17" si="0">C12-D12</f>
        <v>9884000</v>
      </c>
      <c r="F12" s="29">
        <f>E12*0.05</f>
        <v>494200</v>
      </c>
      <c r="G12" s="29">
        <f>E12-F12</f>
        <v>9389800</v>
      </c>
      <c r="H12" s="29">
        <f>G12/30</f>
        <v>312993.33333333331</v>
      </c>
      <c r="I12" s="29">
        <f>H12*3</f>
        <v>938980</v>
      </c>
      <c r="J12" s="29">
        <f>E12-I12</f>
        <v>8945020</v>
      </c>
    </row>
    <row r="13" spans="1:10" hidden="1" x14ac:dyDescent="0.25">
      <c r="A13" s="8" t="s">
        <v>1</v>
      </c>
      <c r="B13" s="9" t="s">
        <v>14</v>
      </c>
      <c r="C13" s="10">
        <v>9999273.1999999993</v>
      </c>
      <c r="D13" s="10">
        <v>92000</v>
      </c>
      <c r="E13" s="29">
        <f t="shared" si="0"/>
        <v>9907273.1999999993</v>
      </c>
      <c r="F13" s="29">
        <f t="shared" ref="F13:F17" si="1">E13*0.05</f>
        <v>495363.66</v>
      </c>
      <c r="G13" s="29">
        <f t="shared" ref="G13:G17" si="2">E13-F13</f>
        <v>9411909.5399999991</v>
      </c>
      <c r="H13" s="29">
        <f t="shared" ref="H13:H17" si="3">G13/30</f>
        <v>313730.31799999997</v>
      </c>
      <c r="I13" s="29">
        <f t="shared" ref="I13:I16" si="4">H13*3</f>
        <v>941190.95399999991</v>
      </c>
      <c r="J13" s="29">
        <f t="shared" ref="J13:J17" si="5">E13-I13</f>
        <v>8966082.2459999993</v>
      </c>
    </row>
    <row r="14" spans="1:10" hidden="1" x14ac:dyDescent="0.25">
      <c r="A14" s="11" t="s">
        <v>0</v>
      </c>
      <c r="B14" s="13" t="s">
        <v>14</v>
      </c>
      <c r="C14" s="14">
        <v>9999240.1699999999</v>
      </c>
      <c r="D14" s="14">
        <v>182800</v>
      </c>
      <c r="E14" s="29">
        <f t="shared" si="0"/>
        <v>9816440.1699999999</v>
      </c>
      <c r="F14" s="29">
        <f>E14*0.05</f>
        <v>490822.0085</v>
      </c>
      <c r="G14" s="29">
        <f t="shared" si="2"/>
        <v>9325618.1614999995</v>
      </c>
      <c r="H14" s="29">
        <f t="shared" si="3"/>
        <v>310853.93871666666</v>
      </c>
      <c r="I14" s="29">
        <f t="shared" si="4"/>
        <v>932561.81614999997</v>
      </c>
      <c r="J14" s="29">
        <f t="shared" si="5"/>
        <v>8883878.3538499996</v>
      </c>
    </row>
    <row r="15" spans="1:10" hidden="1" x14ac:dyDescent="0.25">
      <c r="A15" s="11" t="s">
        <v>2</v>
      </c>
      <c r="B15" s="13" t="s">
        <v>14</v>
      </c>
      <c r="C15" s="14">
        <v>19999079.34</v>
      </c>
      <c r="D15" s="14">
        <v>799600</v>
      </c>
      <c r="E15" s="29">
        <f t="shared" si="0"/>
        <v>19199479.34</v>
      </c>
      <c r="F15" s="29">
        <f t="shared" si="1"/>
        <v>959973.96700000006</v>
      </c>
      <c r="G15" s="29">
        <f t="shared" si="2"/>
        <v>18239505.373</v>
      </c>
      <c r="H15" s="29">
        <f t="shared" si="3"/>
        <v>607983.51243333332</v>
      </c>
      <c r="I15" s="29">
        <f t="shared" si="4"/>
        <v>1823950.5373</v>
      </c>
      <c r="J15" s="29">
        <f t="shared" si="5"/>
        <v>17375528.802699998</v>
      </c>
    </row>
    <row r="16" spans="1:10" hidden="1" x14ac:dyDescent="0.25">
      <c r="A16" s="11" t="s">
        <v>3</v>
      </c>
      <c r="B16" s="13" t="s">
        <v>14</v>
      </c>
      <c r="C16" s="14">
        <v>19977263</v>
      </c>
      <c r="D16" s="14">
        <v>526000</v>
      </c>
      <c r="E16" s="29">
        <f t="shared" si="0"/>
        <v>19451263</v>
      </c>
      <c r="F16" s="29">
        <f t="shared" si="1"/>
        <v>972563.15</v>
      </c>
      <c r="G16" s="29">
        <f t="shared" si="2"/>
        <v>18478699.850000001</v>
      </c>
      <c r="H16" s="29">
        <f t="shared" si="3"/>
        <v>615956.66166666674</v>
      </c>
      <c r="I16" s="29">
        <f t="shared" si="4"/>
        <v>1847869.9850000003</v>
      </c>
      <c r="J16" s="29">
        <f t="shared" si="5"/>
        <v>17603393.015000001</v>
      </c>
    </row>
    <row r="17" spans="1:10" ht="32.25" hidden="1" customHeight="1" x14ac:dyDescent="0.25">
      <c r="A17" s="15" t="s">
        <v>10</v>
      </c>
      <c r="B17" s="30">
        <v>43835</v>
      </c>
      <c r="C17" s="31">
        <v>16983338.649999999</v>
      </c>
      <c r="D17" s="31">
        <v>442200</v>
      </c>
      <c r="E17" s="32">
        <f t="shared" si="0"/>
        <v>16541138.649999999</v>
      </c>
      <c r="F17" s="29">
        <f t="shared" si="1"/>
        <v>827056.9325</v>
      </c>
      <c r="G17" s="32">
        <f t="shared" si="2"/>
        <v>15714081.717499999</v>
      </c>
      <c r="H17" s="32">
        <f t="shared" si="3"/>
        <v>523802.72391666664</v>
      </c>
      <c r="I17" s="32">
        <f>H17*1.6666667</f>
        <v>873004.55732120189</v>
      </c>
      <c r="J17" s="29">
        <f t="shared" si="5"/>
        <v>15668134.092678796</v>
      </c>
    </row>
    <row r="18" spans="1:10" s="23" customFormat="1" hidden="1" x14ac:dyDescent="0.25">
      <c r="A18" s="186" t="s">
        <v>42</v>
      </c>
      <c r="B18" s="186"/>
      <c r="C18" s="33">
        <f t="shared" ref="C18:D18" si="6">SUM(C12:C17)</f>
        <v>86958194.359999985</v>
      </c>
      <c r="D18" s="33">
        <f t="shared" si="6"/>
        <v>2158600</v>
      </c>
      <c r="E18" s="33">
        <f>SUM(E12:E17)</f>
        <v>84799594.359999985</v>
      </c>
      <c r="F18" s="33">
        <f t="shared" ref="F18:J18" si="7">SUM(F12:F17)</f>
        <v>4239979.7179999994</v>
      </c>
      <c r="G18" s="33">
        <f t="shared" si="7"/>
        <v>80559614.64199999</v>
      </c>
      <c r="H18" s="33">
        <f t="shared" si="7"/>
        <v>2685320.4880666663</v>
      </c>
      <c r="I18" s="33">
        <f t="shared" si="7"/>
        <v>7357557.8497712025</v>
      </c>
      <c r="J18" s="33">
        <f t="shared" si="7"/>
        <v>77442036.510228798</v>
      </c>
    </row>
    <row r="19" spans="1:10" hidden="1" x14ac:dyDescent="0.25">
      <c r="A19" s="34"/>
      <c r="B19" s="35"/>
      <c r="C19" s="36"/>
      <c r="D19" s="36"/>
      <c r="E19" s="37"/>
      <c r="F19" s="38"/>
      <c r="G19" s="37"/>
      <c r="H19" s="37"/>
      <c r="I19" s="37"/>
      <c r="J19" s="38"/>
    </row>
    <row r="20" spans="1:10" hidden="1" x14ac:dyDescent="0.25">
      <c r="A20" s="185" t="s">
        <v>146</v>
      </c>
      <c r="B20" s="185"/>
      <c r="C20" s="185"/>
      <c r="D20" s="185"/>
      <c r="E20" s="185"/>
      <c r="F20" s="185"/>
      <c r="G20" s="185"/>
      <c r="H20" s="185"/>
      <c r="I20" s="37"/>
      <c r="J20" s="38"/>
    </row>
    <row r="21" spans="1:10" ht="15" hidden="1" customHeight="1" x14ac:dyDescent="0.25">
      <c r="A21" s="189" t="s">
        <v>140</v>
      </c>
      <c r="B21" s="190" t="s">
        <v>13</v>
      </c>
      <c r="C21" s="188" t="s">
        <v>141</v>
      </c>
      <c r="D21" s="184" t="s">
        <v>16</v>
      </c>
      <c r="E21" s="184" t="s">
        <v>17</v>
      </c>
      <c r="F21" s="184" t="s">
        <v>143</v>
      </c>
      <c r="G21" s="184" t="s">
        <v>21</v>
      </c>
      <c r="H21" s="184" t="s">
        <v>142</v>
      </c>
      <c r="I21" s="37"/>
      <c r="J21" s="38"/>
    </row>
    <row r="22" spans="1:10" hidden="1" x14ac:dyDescent="0.25">
      <c r="A22" s="189"/>
      <c r="B22" s="190"/>
      <c r="C22" s="188"/>
      <c r="D22" s="184"/>
      <c r="E22" s="184"/>
      <c r="F22" s="184"/>
      <c r="G22" s="184"/>
      <c r="H22" s="184"/>
      <c r="I22" s="37"/>
      <c r="J22" s="38"/>
    </row>
    <row r="23" spans="1:10" ht="13.5" hidden="1" customHeight="1" x14ac:dyDescent="0.25">
      <c r="A23" s="189"/>
      <c r="B23" s="190"/>
      <c r="C23" s="188"/>
      <c r="D23" s="184"/>
      <c r="E23" s="184"/>
      <c r="F23" s="184"/>
      <c r="G23" s="184"/>
      <c r="H23" s="184"/>
      <c r="I23" s="37"/>
      <c r="J23" s="38"/>
    </row>
    <row r="24" spans="1:10" ht="15" hidden="1" x14ac:dyDescent="0.25">
      <c r="A24" s="39" t="s">
        <v>5</v>
      </c>
      <c r="B24" s="40" t="s">
        <v>14</v>
      </c>
      <c r="C24" s="41">
        <v>260000</v>
      </c>
      <c r="D24" s="42">
        <f>C24*0.05</f>
        <v>13000</v>
      </c>
      <c r="E24" s="43">
        <f>C24-D24</f>
        <v>247000</v>
      </c>
      <c r="F24" s="44">
        <f>E24/5</f>
        <v>49400</v>
      </c>
      <c r="G24" s="45">
        <f>F24*3</f>
        <v>148200</v>
      </c>
      <c r="H24" s="44">
        <f>C24-G24</f>
        <v>111800</v>
      </c>
      <c r="I24" s="37"/>
      <c r="J24" s="38"/>
    </row>
    <row r="25" spans="1:10" ht="15" hidden="1" x14ac:dyDescent="0.25">
      <c r="A25" s="39" t="s">
        <v>6</v>
      </c>
      <c r="B25" s="40" t="s">
        <v>14</v>
      </c>
      <c r="C25" s="41">
        <v>120000</v>
      </c>
      <c r="D25" s="42">
        <f>C25*0.05</f>
        <v>6000</v>
      </c>
      <c r="E25" s="43">
        <f>C25-D25</f>
        <v>114000</v>
      </c>
      <c r="F25" s="44">
        <f>E25/5</f>
        <v>22800</v>
      </c>
      <c r="G25" s="45">
        <f>F25*3</f>
        <v>68400</v>
      </c>
      <c r="H25" s="44">
        <f>C25-G25</f>
        <v>51600</v>
      </c>
      <c r="I25" s="37"/>
      <c r="J25" s="38"/>
    </row>
    <row r="26" spans="1:10" ht="15.6" hidden="1" x14ac:dyDescent="0.25">
      <c r="A26" s="187" t="s">
        <v>42</v>
      </c>
      <c r="B26" s="187"/>
      <c r="C26" s="46">
        <f>SUM(C24:C25)</f>
        <v>380000</v>
      </c>
      <c r="D26" s="46">
        <f t="shared" ref="D26:H26" si="8">SUM(D24:D25)</f>
        <v>19000</v>
      </c>
      <c r="E26" s="46">
        <f t="shared" si="8"/>
        <v>361000</v>
      </c>
      <c r="F26" s="46">
        <f t="shared" si="8"/>
        <v>72200</v>
      </c>
      <c r="G26" s="46">
        <f t="shared" si="8"/>
        <v>216600</v>
      </c>
      <c r="H26" s="46">
        <f t="shared" si="8"/>
        <v>163400</v>
      </c>
      <c r="I26" s="37"/>
      <c r="J26" s="38"/>
    </row>
    <row r="27" spans="1:10" ht="16.5" hidden="1" customHeight="1" x14ac:dyDescent="0.25">
      <c r="A27" s="34"/>
      <c r="B27" s="35"/>
      <c r="C27" s="36"/>
      <c r="D27" s="36"/>
      <c r="E27" s="37"/>
      <c r="F27" s="38"/>
      <c r="G27" s="37"/>
      <c r="H27" s="37"/>
      <c r="I27" s="37"/>
      <c r="J27" s="38"/>
    </row>
    <row r="28" spans="1:10" ht="13.5" customHeight="1" x14ac:dyDescent="0.25">
      <c r="A28" s="34"/>
      <c r="B28" s="35"/>
      <c r="C28" s="36"/>
      <c r="D28" s="36"/>
      <c r="E28" s="37"/>
      <c r="F28" s="37"/>
      <c r="G28" s="37"/>
      <c r="H28" s="37"/>
      <c r="I28" s="37"/>
      <c r="J28" s="38"/>
    </row>
    <row r="29" spans="1:10" ht="15" customHeight="1" x14ac:dyDescent="0.25">
      <c r="A29" s="177" t="s">
        <v>139</v>
      </c>
      <c r="B29" s="177"/>
      <c r="C29" s="177"/>
      <c r="D29" s="177"/>
      <c r="E29" s="177"/>
      <c r="F29" s="177"/>
    </row>
    <row r="30" spans="1:10" x14ac:dyDescent="0.25">
      <c r="A30" s="176" t="s">
        <v>26</v>
      </c>
      <c r="B30" s="176"/>
      <c r="C30" s="176"/>
      <c r="D30" s="176"/>
      <c r="E30" s="176"/>
      <c r="F30" s="176"/>
    </row>
    <row r="31" spans="1:10" ht="15" customHeight="1" x14ac:dyDescent="0.25">
      <c r="A31" s="175" t="s">
        <v>27</v>
      </c>
      <c r="B31" s="175"/>
      <c r="C31" s="175"/>
      <c r="D31" s="175"/>
      <c r="E31" s="175"/>
      <c r="F31" s="175"/>
    </row>
    <row r="32" spans="1:10" ht="15" customHeight="1" x14ac:dyDescent="0.25">
      <c r="A32" s="175" t="s">
        <v>37</v>
      </c>
      <c r="B32" s="175"/>
      <c r="C32" s="175"/>
      <c r="D32" s="175"/>
      <c r="E32" s="175"/>
      <c r="F32" s="175"/>
    </row>
    <row r="34" spans="1:10" ht="27.75" customHeight="1" x14ac:dyDescent="0.25">
      <c r="A34" s="180" t="s">
        <v>147</v>
      </c>
      <c r="B34" s="181" t="s">
        <v>21</v>
      </c>
      <c r="C34" s="181"/>
      <c r="D34" s="181" t="s">
        <v>120</v>
      </c>
      <c r="E34" s="166" t="s">
        <v>132</v>
      </c>
      <c r="F34" s="166"/>
    </row>
    <row r="35" spans="1:10" ht="41.4" x14ac:dyDescent="0.25">
      <c r="A35" s="180"/>
      <c r="B35" s="47" t="s">
        <v>24</v>
      </c>
      <c r="C35" s="47" t="s">
        <v>25</v>
      </c>
      <c r="D35" s="181"/>
      <c r="E35" s="48" t="s">
        <v>119</v>
      </c>
      <c r="F35" s="47" t="s">
        <v>121</v>
      </c>
      <c r="J35" s="49"/>
    </row>
    <row r="36" spans="1:10" x14ac:dyDescent="0.25">
      <c r="A36" s="8" t="s">
        <v>7</v>
      </c>
      <c r="B36" s="50">
        <v>950000.04</v>
      </c>
      <c r="C36" s="50">
        <v>938980</v>
      </c>
      <c r="D36" s="51">
        <f>C36-B36</f>
        <v>-11020.040000000037</v>
      </c>
      <c r="E36" s="52" t="s">
        <v>129</v>
      </c>
      <c r="F36" s="52" t="s">
        <v>129</v>
      </c>
      <c r="H36" s="53"/>
    </row>
    <row r="37" spans="1:10" x14ac:dyDescent="0.25">
      <c r="A37" s="8" t="s">
        <v>1</v>
      </c>
      <c r="B37" s="54">
        <v>949930.92</v>
      </c>
      <c r="C37" s="54">
        <v>941190.95399999991</v>
      </c>
      <c r="D37" s="54">
        <f t="shared" ref="D37:D42" si="9">C37-B37</f>
        <v>-8739.9660000001313</v>
      </c>
      <c r="E37" s="52" t="s">
        <v>129</v>
      </c>
      <c r="F37" s="52" t="s">
        <v>129</v>
      </c>
      <c r="H37" s="53"/>
    </row>
    <row r="38" spans="1:10" x14ac:dyDescent="0.25">
      <c r="A38" s="11" t="s">
        <v>0</v>
      </c>
      <c r="B38" s="54">
        <v>844380.16000000003</v>
      </c>
      <c r="C38" s="54">
        <v>932561.81614999997</v>
      </c>
      <c r="D38" s="54">
        <f t="shared" si="9"/>
        <v>88181.656149999937</v>
      </c>
      <c r="E38" s="52" t="s">
        <v>128</v>
      </c>
      <c r="F38" s="52" t="s">
        <v>128</v>
      </c>
      <c r="H38" s="53"/>
    </row>
    <row r="39" spans="1:10" x14ac:dyDescent="0.25">
      <c r="A39" s="11" t="s">
        <v>2</v>
      </c>
      <c r="B39" s="54">
        <v>1688811.2</v>
      </c>
      <c r="C39" s="54">
        <v>1823950.5373</v>
      </c>
      <c r="D39" s="54">
        <f>C39-B39</f>
        <v>135139.33730000001</v>
      </c>
      <c r="E39" s="52" t="s">
        <v>128</v>
      </c>
      <c r="F39" s="52" t="s">
        <v>128</v>
      </c>
      <c r="H39" s="53"/>
    </row>
    <row r="40" spans="1:10" x14ac:dyDescent="0.25">
      <c r="A40" s="11" t="s">
        <v>3</v>
      </c>
      <c r="B40" s="54">
        <v>1686968.96</v>
      </c>
      <c r="C40" s="54">
        <v>1847869.9850000003</v>
      </c>
      <c r="D40" s="54">
        <f t="shared" si="9"/>
        <v>160901.02500000037</v>
      </c>
      <c r="E40" s="52" t="s">
        <v>128</v>
      </c>
      <c r="F40" s="52" t="s">
        <v>128</v>
      </c>
      <c r="H40" s="53"/>
    </row>
    <row r="41" spans="1:10" ht="27.6" x14ac:dyDescent="0.25">
      <c r="A41" s="15" t="s">
        <v>10</v>
      </c>
      <c r="B41" s="54">
        <v>537805.68000000005</v>
      </c>
      <c r="C41" s="54">
        <v>873004.55732120189</v>
      </c>
      <c r="D41" s="54">
        <f t="shared" si="9"/>
        <v>335198.87732120184</v>
      </c>
      <c r="E41" s="52" t="s">
        <v>128</v>
      </c>
      <c r="F41" s="52" t="s">
        <v>128</v>
      </c>
      <c r="H41" s="53"/>
    </row>
    <row r="42" spans="1:10" s="1" customFormat="1" x14ac:dyDescent="0.25">
      <c r="A42" s="8" t="s">
        <v>131</v>
      </c>
      <c r="B42" s="55">
        <v>0</v>
      </c>
      <c r="C42" s="55">
        <v>216600</v>
      </c>
      <c r="D42" s="10">
        <f t="shared" si="9"/>
        <v>216600</v>
      </c>
      <c r="E42" s="9" t="s">
        <v>128</v>
      </c>
      <c r="F42" s="9" t="s">
        <v>128</v>
      </c>
      <c r="H42" s="56"/>
    </row>
    <row r="43" spans="1:10" x14ac:dyDescent="0.25">
      <c r="A43" s="183" t="s">
        <v>130</v>
      </c>
      <c r="B43" s="183"/>
      <c r="C43" s="183"/>
      <c r="D43" s="57">
        <f>SUM(D36:D42)</f>
        <v>916260.889771202</v>
      </c>
      <c r="E43" s="58" t="s">
        <v>128</v>
      </c>
      <c r="F43" s="58" t="s">
        <v>128</v>
      </c>
      <c r="H43" s="53"/>
    </row>
    <row r="46" spans="1:10" ht="15" x14ac:dyDescent="0.25">
      <c r="A46" s="24" t="s">
        <v>122</v>
      </c>
      <c r="C46" s="59" t="s">
        <v>125</v>
      </c>
      <c r="D46" s="60"/>
    </row>
    <row r="47" spans="1:10" x14ac:dyDescent="0.25">
      <c r="C47" s="61"/>
      <c r="D47" s="60"/>
    </row>
    <row r="48" spans="1:10" x14ac:dyDescent="0.25">
      <c r="C48" s="61"/>
      <c r="D48" s="60"/>
    </row>
    <row r="49" spans="1:4" ht="15.6" x14ac:dyDescent="0.3">
      <c r="A49" s="23" t="s">
        <v>123</v>
      </c>
      <c r="C49" s="178" t="s">
        <v>126</v>
      </c>
      <c r="D49" s="178"/>
    </row>
    <row r="50" spans="1:4" ht="15" x14ac:dyDescent="0.25">
      <c r="A50" s="24" t="s">
        <v>124</v>
      </c>
      <c r="C50" s="179" t="s">
        <v>127</v>
      </c>
      <c r="D50" s="179"/>
    </row>
  </sheetData>
  <sheetProtection algorithmName="SHA-512" hashValue="MLZuTB4ap3J+AjSCgkuXOwNQ65I7MxaoGPa1MOkwGWNGzL7CoVO0l60+TXbD+S940nD5Wkdv0JxgMcZ3Ryi9jg==" saltValue="2DyZFi6JBxy+FE4K8R0yuw==" spinCount="100000" sheet="1" objects="1" scenarios="1" selectLockedCells="1" selectUnlockedCells="1"/>
  <mergeCells count="33">
    <mergeCell ref="A21:A23"/>
    <mergeCell ref="H21:H23"/>
    <mergeCell ref="B21:B23"/>
    <mergeCell ref="I8:I10"/>
    <mergeCell ref="H8:H10"/>
    <mergeCell ref="G8:G10"/>
    <mergeCell ref="A6:A11"/>
    <mergeCell ref="E6:J6"/>
    <mergeCell ref="D6:D11"/>
    <mergeCell ref="C6:C11"/>
    <mergeCell ref="B6:B11"/>
    <mergeCell ref="J8:J10"/>
    <mergeCell ref="C50:D50"/>
    <mergeCell ref="A34:A35"/>
    <mergeCell ref="D34:D35"/>
    <mergeCell ref="E8:E11"/>
    <mergeCell ref="E34:F34"/>
    <mergeCell ref="B34:C34"/>
    <mergeCell ref="A43:C43"/>
    <mergeCell ref="F8:F10"/>
    <mergeCell ref="D21:D23"/>
    <mergeCell ref="E21:E23"/>
    <mergeCell ref="F21:F23"/>
    <mergeCell ref="A20:H20"/>
    <mergeCell ref="A18:B18"/>
    <mergeCell ref="A26:B26"/>
    <mergeCell ref="G21:G23"/>
    <mergeCell ref="C21:C23"/>
    <mergeCell ref="A32:F32"/>
    <mergeCell ref="A31:F31"/>
    <mergeCell ref="A30:F30"/>
    <mergeCell ref="A29:F29"/>
    <mergeCell ref="C49:D49"/>
  </mergeCells>
  <pageMargins left="1.5" right="1" top="1" bottom="1" header="0.51181102362204722" footer="0.98425196850393704"/>
  <pageSetup scale="86" orientation="landscape" r:id="rId1"/>
  <headerFooter>
    <oddHeader xml:space="preserve">&amp;R&amp;"Times New Roman,Regular"&amp;12Appendix B
Observation No. 1, AAR Page 34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45D3-0FC2-46F2-9BF2-30D22340E906}">
  <sheetPr>
    <pageSetUpPr fitToPage="1"/>
  </sheetPr>
  <dimension ref="A3:G54"/>
  <sheetViews>
    <sheetView showGridLines="0" zoomScaleNormal="100" zoomScaleSheetLayoutView="40" zoomScalePageLayoutView="70" workbookViewId="0"/>
  </sheetViews>
  <sheetFormatPr defaultRowHeight="17.399999999999999" x14ac:dyDescent="0.3"/>
  <cols>
    <col min="1" max="1" width="18.109375" style="136" customWidth="1"/>
    <col min="2" max="2" width="16.109375" style="136" customWidth="1"/>
    <col min="3" max="3" width="37.33203125" style="137" customWidth="1"/>
    <col min="4" max="4" width="17.44140625" style="115" customWidth="1"/>
    <col min="5" max="5" width="21.6640625" style="116" customWidth="1"/>
    <col min="6" max="6" width="23.109375" style="115" customWidth="1"/>
    <col min="7" max="7" width="20.6640625" style="115" customWidth="1"/>
  </cols>
  <sheetData>
    <row r="3" spans="1:7" x14ac:dyDescent="0.3">
      <c r="A3" s="202" t="s">
        <v>118</v>
      </c>
      <c r="B3" s="202"/>
      <c r="C3" s="202"/>
      <c r="D3" s="202"/>
      <c r="E3" s="202"/>
      <c r="F3" s="202"/>
      <c r="G3" s="202"/>
    </row>
    <row r="4" spans="1:7" x14ac:dyDescent="0.3">
      <c r="A4" s="201" t="s">
        <v>117</v>
      </c>
      <c r="B4" s="201"/>
      <c r="C4" s="201"/>
      <c r="D4" s="201"/>
      <c r="E4" s="201"/>
      <c r="F4" s="201"/>
      <c r="G4" s="201"/>
    </row>
    <row r="5" spans="1:7" x14ac:dyDescent="0.3">
      <c r="A5" s="201" t="s">
        <v>138</v>
      </c>
      <c r="B5" s="201"/>
      <c r="C5" s="201"/>
      <c r="D5" s="201"/>
      <c r="E5" s="201"/>
      <c r="F5" s="201"/>
      <c r="G5" s="201"/>
    </row>
    <row r="6" spans="1:7" ht="30.75" customHeight="1" x14ac:dyDescent="0.3">
      <c r="A6" s="113"/>
      <c r="B6" s="113"/>
      <c r="C6" s="114"/>
    </row>
    <row r="7" spans="1:7" ht="14.4" x14ac:dyDescent="0.3">
      <c r="A7" s="203" t="s">
        <v>116</v>
      </c>
      <c r="B7" s="203" t="s">
        <v>115</v>
      </c>
      <c r="C7" s="203" t="s">
        <v>114</v>
      </c>
      <c r="D7" s="211" t="s">
        <v>112</v>
      </c>
      <c r="E7" s="204" t="s">
        <v>137</v>
      </c>
      <c r="F7" s="207" t="s">
        <v>113</v>
      </c>
      <c r="G7" s="210" t="s">
        <v>355</v>
      </c>
    </row>
    <row r="8" spans="1:7" ht="15" customHeight="1" x14ac:dyDescent="0.3">
      <c r="A8" s="203"/>
      <c r="B8" s="203"/>
      <c r="C8" s="203"/>
      <c r="D8" s="212"/>
      <c r="E8" s="205"/>
      <c r="F8" s="208"/>
      <c r="G8" s="210"/>
    </row>
    <row r="9" spans="1:7" ht="15" customHeight="1" x14ac:dyDescent="0.3">
      <c r="A9" s="203"/>
      <c r="B9" s="203"/>
      <c r="C9" s="203"/>
      <c r="D9" s="212"/>
      <c r="E9" s="205"/>
      <c r="F9" s="208"/>
      <c r="G9" s="210"/>
    </row>
    <row r="10" spans="1:7" ht="15" customHeight="1" x14ac:dyDescent="0.3">
      <c r="A10" s="203"/>
      <c r="B10" s="203"/>
      <c r="C10" s="203"/>
      <c r="D10" s="213"/>
      <c r="E10" s="206"/>
      <c r="F10" s="209"/>
      <c r="G10" s="210"/>
    </row>
    <row r="11" spans="1:7" ht="52.2" x14ac:dyDescent="0.3">
      <c r="A11" s="117">
        <v>582</v>
      </c>
      <c r="B11" s="118" t="s">
        <v>111</v>
      </c>
      <c r="C11" s="119" t="s">
        <v>110</v>
      </c>
      <c r="D11" s="120">
        <v>100000</v>
      </c>
      <c r="E11" s="120">
        <v>100000</v>
      </c>
      <c r="F11" s="120">
        <v>90000</v>
      </c>
      <c r="G11" s="120">
        <v>10000</v>
      </c>
    </row>
    <row r="12" spans="1:7" x14ac:dyDescent="0.3">
      <c r="A12" s="117" t="s">
        <v>109</v>
      </c>
      <c r="B12" s="121" t="s">
        <v>108</v>
      </c>
      <c r="C12" s="122" t="s">
        <v>107</v>
      </c>
      <c r="D12" s="123">
        <v>20100</v>
      </c>
      <c r="E12" s="124">
        <v>20100</v>
      </c>
      <c r="F12" s="123">
        <v>18000</v>
      </c>
      <c r="G12" s="123">
        <v>2100</v>
      </c>
    </row>
    <row r="13" spans="1:7" x14ac:dyDescent="0.3">
      <c r="A13" s="117">
        <v>865</v>
      </c>
      <c r="B13" s="118" t="s">
        <v>106</v>
      </c>
      <c r="C13" s="119" t="s">
        <v>105</v>
      </c>
      <c r="D13" s="123">
        <v>33000</v>
      </c>
      <c r="E13" s="124">
        <v>33000</v>
      </c>
      <c r="F13" s="123">
        <v>29700</v>
      </c>
      <c r="G13" s="123">
        <v>3300</v>
      </c>
    </row>
    <row r="14" spans="1:7" x14ac:dyDescent="0.3">
      <c r="A14" s="125" t="s">
        <v>48</v>
      </c>
      <c r="B14" s="118">
        <v>42564</v>
      </c>
      <c r="C14" s="126" t="s">
        <v>47</v>
      </c>
      <c r="D14" s="128">
        <v>27750</v>
      </c>
      <c r="E14" s="124">
        <v>27750</v>
      </c>
      <c r="F14" s="128">
        <v>14279.85</v>
      </c>
      <c r="G14" s="123">
        <v>13470.15</v>
      </c>
    </row>
    <row r="15" spans="1:7" x14ac:dyDescent="0.3">
      <c r="A15" s="117">
        <v>518</v>
      </c>
      <c r="B15" s="118">
        <v>39464</v>
      </c>
      <c r="C15" s="119" t="s">
        <v>104</v>
      </c>
      <c r="D15" s="123">
        <v>31600</v>
      </c>
      <c r="E15" s="124">
        <v>31600</v>
      </c>
      <c r="F15" s="123">
        <v>28440</v>
      </c>
      <c r="G15" s="123">
        <v>3160</v>
      </c>
    </row>
    <row r="16" spans="1:7" x14ac:dyDescent="0.3">
      <c r="A16" s="117" t="s">
        <v>103</v>
      </c>
      <c r="B16" s="118">
        <v>41459</v>
      </c>
      <c r="C16" s="119" t="s">
        <v>102</v>
      </c>
      <c r="D16" s="123">
        <v>17598</v>
      </c>
      <c r="E16" s="124">
        <v>17598</v>
      </c>
      <c r="F16" s="123">
        <v>15838.2</v>
      </c>
      <c r="G16" s="123">
        <v>1759.7999999999993</v>
      </c>
    </row>
    <row r="17" spans="1:7" x14ac:dyDescent="0.3">
      <c r="A17" s="117" t="s">
        <v>101</v>
      </c>
      <c r="B17" s="118">
        <v>41667</v>
      </c>
      <c r="C17" s="122" t="s">
        <v>100</v>
      </c>
      <c r="D17" s="123">
        <v>31398</v>
      </c>
      <c r="E17" s="124">
        <v>31398</v>
      </c>
      <c r="F17" s="123">
        <v>29828.1</v>
      </c>
      <c r="G17" s="123">
        <v>1569.9000000000015</v>
      </c>
    </row>
    <row r="18" spans="1:7" ht="34.799999999999997" x14ac:dyDescent="0.3">
      <c r="A18" s="117" t="s">
        <v>99</v>
      </c>
      <c r="B18" s="118">
        <v>41796</v>
      </c>
      <c r="C18" s="119" t="s">
        <v>98</v>
      </c>
      <c r="D18" s="123">
        <v>27998</v>
      </c>
      <c r="E18" s="124">
        <v>27998</v>
      </c>
      <c r="F18" s="123">
        <v>26598.1</v>
      </c>
      <c r="G18" s="123">
        <v>1399.9000000000015</v>
      </c>
    </row>
    <row r="19" spans="1:7" ht="34.799999999999997" x14ac:dyDescent="0.3">
      <c r="A19" s="117" t="s">
        <v>97</v>
      </c>
      <c r="B19" s="118">
        <v>41842</v>
      </c>
      <c r="C19" s="129" t="s">
        <v>96</v>
      </c>
      <c r="D19" s="123">
        <v>24495</v>
      </c>
      <c r="E19" s="124">
        <v>24495</v>
      </c>
      <c r="F19" s="123">
        <v>23270.25</v>
      </c>
      <c r="G19" s="123">
        <v>1224.75</v>
      </c>
    </row>
    <row r="20" spans="1:7" ht="34.799999999999997" x14ac:dyDescent="0.3">
      <c r="A20" s="117" t="s">
        <v>95</v>
      </c>
      <c r="B20" s="118">
        <v>42234</v>
      </c>
      <c r="C20" s="129" t="s">
        <v>94</v>
      </c>
      <c r="D20" s="123">
        <v>30995</v>
      </c>
      <c r="E20" s="124">
        <v>30995</v>
      </c>
      <c r="F20" s="123">
        <v>29445.25</v>
      </c>
      <c r="G20" s="123">
        <v>1549.75</v>
      </c>
    </row>
    <row r="21" spans="1:7" ht="34.799999999999997" x14ac:dyDescent="0.3">
      <c r="A21" s="117" t="s">
        <v>93</v>
      </c>
      <c r="B21" s="118">
        <v>39434</v>
      </c>
      <c r="C21" s="119" t="s">
        <v>92</v>
      </c>
      <c r="D21" s="123">
        <v>47000</v>
      </c>
      <c r="E21" s="124">
        <v>47000</v>
      </c>
      <c r="F21" s="123">
        <v>0</v>
      </c>
      <c r="G21" s="123">
        <v>47000</v>
      </c>
    </row>
    <row r="22" spans="1:7" ht="69.599999999999994" x14ac:dyDescent="0.3">
      <c r="A22" s="117" t="s">
        <v>91</v>
      </c>
      <c r="B22" s="118">
        <v>39840</v>
      </c>
      <c r="C22" s="122" t="s">
        <v>90</v>
      </c>
      <c r="D22" s="123">
        <v>29900</v>
      </c>
      <c r="E22" s="124">
        <v>29900</v>
      </c>
      <c r="F22" s="123">
        <v>26910</v>
      </c>
      <c r="G22" s="123">
        <v>2990</v>
      </c>
    </row>
    <row r="23" spans="1:7" ht="104.4" x14ac:dyDescent="0.3">
      <c r="A23" s="117" t="s">
        <v>89</v>
      </c>
      <c r="B23" s="118">
        <v>39843</v>
      </c>
      <c r="C23" s="119" t="s">
        <v>88</v>
      </c>
      <c r="D23" s="123">
        <v>30980</v>
      </c>
      <c r="E23" s="124">
        <v>30980</v>
      </c>
      <c r="F23" s="123">
        <v>27882</v>
      </c>
      <c r="G23" s="123">
        <v>3098</v>
      </c>
    </row>
    <row r="24" spans="1:7" ht="34.799999999999997" x14ac:dyDescent="0.3">
      <c r="A24" s="117" t="s">
        <v>87</v>
      </c>
      <c r="B24" s="118">
        <v>40049</v>
      </c>
      <c r="C24" s="129" t="s">
        <v>86</v>
      </c>
      <c r="D24" s="123">
        <v>23200</v>
      </c>
      <c r="E24" s="124">
        <v>23200</v>
      </c>
      <c r="F24" s="123">
        <v>27880</v>
      </c>
      <c r="G24" s="123">
        <v>-4680</v>
      </c>
    </row>
    <row r="25" spans="1:7" x14ac:dyDescent="0.3">
      <c r="A25" s="117" t="s">
        <v>85</v>
      </c>
      <c r="B25" s="118">
        <v>40332</v>
      </c>
      <c r="C25" s="129" t="s">
        <v>84</v>
      </c>
      <c r="D25" s="123">
        <v>29900</v>
      </c>
      <c r="E25" s="124">
        <v>29900</v>
      </c>
      <c r="F25" s="123">
        <v>26910</v>
      </c>
      <c r="G25" s="123">
        <v>2990</v>
      </c>
    </row>
    <row r="26" spans="1:7" ht="34.799999999999997" x14ac:dyDescent="0.3">
      <c r="A26" s="117" t="s">
        <v>83</v>
      </c>
      <c r="B26" s="118">
        <v>40455</v>
      </c>
      <c r="C26" s="122" t="s">
        <v>82</v>
      </c>
      <c r="D26" s="123">
        <v>23900</v>
      </c>
      <c r="E26" s="124">
        <v>23900</v>
      </c>
      <c r="F26" s="123">
        <v>21510</v>
      </c>
      <c r="G26" s="123">
        <v>2390</v>
      </c>
    </row>
    <row r="27" spans="1:7" ht="87" x14ac:dyDescent="0.3">
      <c r="A27" s="117" t="s">
        <v>81</v>
      </c>
      <c r="B27" s="118">
        <v>40591</v>
      </c>
      <c r="C27" s="129" t="s">
        <v>80</v>
      </c>
      <c r="D27" s="123">
        <v>42388</v>
      </c>
      <c r="E27" s="124">
        <v>42388</v>
      </c>
      <c r="F27" s="123">
        <v>38149.199999999997</v>
      </c>
      <c r="G27" s="123">
        <v>4238.8000000000029</v>
      </c>
    </row>
    <row r="28" spans="1:7" ht="104.4" x14ac:dyDescent="0.3">
      <c r="A28" s="117" t="s">
        <v>79</v>
      </c>
      <c r="B28" s="118">
        <v>40591</v>
      </c>
      <c r="C28" s="129" t="s">
        <v>78</v>
      </c>
      <c r="D28" s="123">
        <v>34999</v>
      </c>
      <c r="E28" s="124">
        <v>34999</v>
      </c>
      <c r="F28" s="123">
        <v>31499.1</v>
      </c>
      <c r="G28" s="123">
        <v>3499.9000000000015</v>
      </c>
    </row>
    <row r="29" spans="1:7" x14ac:dyDescent="0.3">
      <c r="A29" s="117" t="s">
        <v>77</v>
      </c>
      <c r="B29" s="118">
        <v>40793</v>
      </c>
      <c r="C29" s="119" t="s">
        <v>76</v>
      </c>
      <c r="D29" s="123">
        <v>30990</v>
      </c>
      <c r="E29" s="124">
        <v>30990</v>
      </c>
      <c r="F29" s="123">
        <v>27891</v>
      </c>
      <c r="G29" s="123">
        <v>3099</v>
      </c>
    </row>
    <row r="30" spans="1:7" x14ac:dyDescent="0.3">
      <c r="A30" s="117" t="s">
        <v>75</v>
      </c>
      <c r="B30" s="118">
        <v>40875</v>
      </c>
      <c r="C30" s="119" t="s">
        <v>74</v>
      </c>
      <c r="D30" s="123">
        <v>29990</v>
      </c>
      <c r="E30" s="124">
        <v>29990</v>
      </c>
      <c r="F30" s="123">
        <v>26997</v>
      </c>
      <c r="G30" s="123">
        <v>2993</v>
      </c>
    </row>
    <row r="31" spans="1:7" ht="34.799999999999997" x14ac:dyDescent="0.3">
      <c r="A31" s="117" t="s">
        <v>73</v>
      </c>
      <c r="B31" s="118">
        <v>40938</v>
      </c>
      <c r="C31" s="119" t="s">
        <v>72</v>
      </c>
      <c r="D31" s="128">
        <v>23500</v>
      </c>
      <c r="E31" s="124">
        <v>70500</v>
      </c>
      <c r="F31" s="128">
        <v>63450</v>
      </c>
      <c r="G31" s="123">
        <v>7050</v>
      </c>
    </row>
    <row r="32" spans="1:7" ht="34.799999999999997" x14ac:dyDescent="0.3">
      <c r="A32" s="117" t="s">
        <v>71</v>
      </c>
      <c r="B32" s="118">
        <v>40959</v>
      </c>
      <c r="C32" s="119" t="s">
        <v>70</v>
      </c>
      <c r="D32" s="123">
        <v>18900</v>
      </c>
      <c r="E32" s="124">
        <v>18900</v>
      </c>
      <c r="F32" s="123">
        <v>17010</v>
      </c>
      <c r="G32" s="123">
        <v>1890</v>
      </c>
    </row>
    <row r="33" spans="1:7" ht="114" customHeight="1" x14ac:dyDescent="0.3">
      <c r="A33" s="117" t="s">
        <v>69</v>
      </c>
      <c r="B33" s="118">
        <v>41192</v>
      </c>
      <c r="C33" s="119" t="s">
        <v>67</v>
      </c>
      <c r="D33" s="123">
        <v>24850</v>
      </c>
      <c r="E33" s="124">
        <v>24850</v>
      </c>
      <c r="F33" s="123">
        <v>22365</v>
      </c>
      <c r="G33" s="123">
        <v>2485</v>
      </c>
    </row>
    <row r="34" spans="1:7" ht="104.4" x14ac:dyDescent="0.3">
      <c r="A34" s="117" t="s">
        <v>68</v>
      </c>
      <c r="B34" s="118">
        <v>41192</v>
      </c>
      <c r="C34" s="119" t="s">
        <v>67</v>
      </c>
      <c r="D34" s="123">
        <v>24850</v>
      </c>
      <c r="E34" s="124">
        <v>24850</v>
      </c>
      <c r="F34" s="123">
        <v>22365</v>
      </c>
      <c r="G34" s="123">
        <v>2485</v>
      </c>
    </row>
    <row r="35" spans="1:7" ht="79.5" customHeight="1" x14ac:dyDescent="0.3">
      <c r="A35" s="127" t="s">
        <v>66</v>
      </c>
      <c r="B35" s="118">
        <v>41444</v>
      </c>
      <c r="C35" s="122" t="s">
        <v>65</v>
      </c>
      <c r="D35" s="128">
        <v>29990</v>
      </c>
      <c r="E35" s="124">
        <v>29990</v>
      </c>
      <c r="F35" s="128">
        <v>26991</v>
      </c>
      <c r="G35" s="123">
        <v>2999</v>
      </c>
    </row>
    <row r="36" spans="1:7" ht="69.599999999999994" x14ac:dyDescent="0.3">
      <c r="A36" s="117" t="s">
        <v>64</v>
      </c>
      <c r="B36" s="118">
        <v>41480</v>
      </c>
      <c r="C36" s="122" t="s">
        <v>63</v>
      </c>
      <c r="D36" s="123">
        <v>29990</v>
      </c>
      <c r="E36" s="124">
        <v>29990</v>
      </c>
      <c r="F36" s="123">
        <v>26991</v>
      </c>
      <c r="G36" s="123">
        <v>2999</v>
      </c>
    </row>
    <row r="37" spans="1:7" x14ac:dyDescent="0.3">
      <c r="A37" s="117" t="s">
        <v>62</v>
      </c>
      <c r="B37" s="118">
        <v>41751</v>
      </c>
      <c r="C37" s="119" t="s">
        <v>61</v>
      </c>
      <c r="D37" s="123">
        <v>19000</v>
      </c>
      <c r="E37" s="124">
        <v>19000</v>
      </c>
      <c r="F37" s="123">
        <v>17100</v>
      </c>
      <c r="G37" s="123">
        <v>1900</v>
      </c>
    </row>
    <row r="38" spans="1:7" ht="34.799999999999997" x14ac:dyDescent="0.3">
      <c r="A38" s="117" t="s">
        <v>60</v>
      </c>
      <c r="B38" s="118">
        <v>41953</v>
      </c>
      <c r="C38" s="129" t="s">
        <v>59</v>
      </c>
      <c r="D38" s="123">
        <v>26900</v>
      </c>
      <c r="E38" s="124">
        <v>26900</v>
      </c>
      <c r="F38" s="123">
        <v>24210</v>
      </c>
      <c r="G38" s="123">
        <v>2690</v>
      </c>
    </row>
    <row r="39" spans="1:7" ht="34.799999999999997" x14ac:dyDescent="0.3">
      <c r="A39" s="117" t="s">
        <v>58</v>
      </c>
      <c r="B39" s="118">
        <v>42436</v>
      </c>
      <c r="C39" s="129" t="s">
        <v>57</v>
      </c>
      <c r="D39" s="123">
        <v>15500</v>
      </c>
      <c r="E39" s="124">
        <v>15500</v>
      </c>
      <c r="F39" s="123">
        <v>14725</v>
      </c>
      <c r="G39" s="123">
        <v>775</v>
      </c>
    </row>
    <row r="40" spans="1:7" ht="77.25" customHeight="1" x14ac:dyDescent="0.3">
      <c r="A40" s="117" t="s">
        <v>56</v>
      </c>
      <c r="B40" s="118">
        <v>43256</v>
      </c>
      <c r="C40" s="122" t="s">
        <v>55</v>
      </c>
      <c r="D40" s="123">
        <v>45990</v>
      </c>
      <c r="E40" s="124">
        <v>45990</v>
      </c>
      <c r="F40" s="123">
        <v>29663.55</v>
      </c>
      <c r="G40" s="123">
        <v>16326.45</v>
      </c>
    </row>
    <row r="41" spans="1:7" ht="45.75" customHeight="1" x14ac:dyDescent="0.3">
      <c r="A41" s="127" t="s">
        <v>54</v>
      </c>
      <c r="B41" s="118">
        <v>40889</v>
      </c>
      <c r="C41" s="126" t="s">
        <v>53</v>
      </c>
      <c r="D41" s="128">
        <v>35010</v>
      </c>
      <c r="E41" s="124">
        <v>35010</v>
      </c>
      <c r="F41" s="128">
        <v>31509</v>
      </c>
      <c r="G41" s="123">
        <v>3501</v>
      </c>
    </row>
    <row r="42" spans="1:7" ht="24" customHeight="1" x14ac:dyDescent="0.3">
      <c r="A42" s="117" t="s">
        <v>52</v>
      </c>
      <c r="B42" s="118">
        <v>42712</v>
      </c>
      <c r="C42" s="122" t="s">
        <v>51</v>
      </c>
      <c r="D42" s="123">
        <v>17200</v>
      </c>
      <c r="E42" s="124">
        <v>17200</v>
      </c>
      <c r="F42" s="123">
        <v>7869</v>
      </c>
      <c r="G42" s="123">
        <v>9331</v>
      </c>
    </row>
    <row r="43" spans="1:7" ht="79.5" customHeight="1" x14ac:dyDescent="0.3">
      <c r="A43" s="125" t="s">
        <v>50</v>
      </c>
      <c r="B43" s="118">
        <v>40591</v>
      </c>
      <c r="C43" s="126" t="s">
        <v>49</v>
      </c>
      <c r="D43" s="128">
        <v>32999</v>
      </c>
      <c r="E43" s="124">
        <v>32999</v>
      </c>
      <c r="F43" s="128">
        <v>29699.1</v>
      </c>
      <c r="G43" s="123">
        <v>3299.9000000000015</v>
      </c>
    </row>
    <row r="44" spans="1:7" x14ac:dyDescent="0.3">
      <c r="A44" s="125" t="s">
        <v>48</v>
      </c>
      <c r="B44" s="118">
        <v>42564</v>
      </c>
      <c r="C44" s="126" t="s">
        <v>47</v>
      </c>
      <c r="D44" s="128">
        <v>27750</v>
      </c>
      <c r="E44" s="124">
        <v>27750</v>
      </c>
      <c r="F44" s="128">
        <v>14279.85</v>
      </c>
      <c r="G44" s="123">
        <v>13470.15</v>
      </c>
    </row>
    <row r="45" spans="1:7" ht="38.25" customHeight="1" x14ac:dyDescent="0.3">
      <c r="A45" s="117" t="s">
        <v>46</v>
      </c>
      <c r="B45" s="118">
        <v>42506</v>
      </c>
      <c r="C45" s="119" t="s">
        <v>45</v>
      </c>
      <c r="D45" s="123">
        <v>28800</v>
      </c>
      <c r="E45" s="124">
        <v>28800</v>
      </c>
      <c r="F45" s="123">
        <v>23712</v>
      </c>
      <c r="G45" s="123">
        <v>5088</v>
      </c>
    </row>
    <row r="46" spans="1:7" ht="104.4" x14ac:dyDescent="0.3">
      <c r="A46" s="130" t="s">
        <v>44</v>
      </c>
      <c r="B46" s="131">
        <v>43258</v>
      </c>
      <c r="C46" s="122" t="s">
        <v>43</v>
      </c>
      <c r="D46" s="132">
        <v>40000</v>
      </c>
      <c r="E46" s="124">
        <v>40000</v>
      </c>
      <c r="F46" s="132">
        <v>27233.19</v>
      </c>
      <c r="G46" s="123">
        <v>12766.810000000001</v>
      </c>
    </row>
    <row r="47" spans="1:7" x14ac:dyDescent="0.3">
      <c r="A47" s="200" t="s">
        <v>42</v>
      </c>
      <c r="B47" s="200"/>
      <c r="C47" s="200"/>
      <c r="D47" s="200"/>
      <c r="E47" s="133">
        <v>1156410</v>
      </c>
      <c r="F47" s="133">
        <v>960200.74</v>
      </c>
      <c r="G47" s="134">
        <v>196209.26</v>
      </c>
    </row>
    <row r="50" spans="1:5" x14ac:dyDescent="0.3">
      <c r="A50" s="135" t="s">
        <v>122</v>
      </c>
      <c r="D50" s="138" t="s">
        <v>125</v>
      </c>
    </row>
    <row r="51" spans="1:5" x14ac:dyDescent="0.3">
      <c r="A51" s="135"/>
      <c r="D51" s="135"/>
      <c r="E51" s="135"/>
    </row>
    <row r="52" spans="1:5" x14ac:dyDescent="0.3">
      <c r="A52" s="135"/>
      <c r="D52" s="135"/>
      <c r="E52" s="135"/>
    </row>
    <row r="53" spans="1:5" x14ac:dyDescent="0.3">
      <c r="A53" s="139" t="s">
        <v>123</v>
      </c>
      <c r="D53" s="140" t="s">
        <v>126</v>
      </c>
      <c r="E53" s="140"/>
    </row>
    <row r="54" spans="1:5" x14ac:dyDescent="0.3">
      <c r="A54" s="135" t="s">
        <v>124</v>
      </c>
      <c r="D54" s="201" t="s">
        <v>127</v>
      </c>
      <c r="E54" s="201"/>
    </row>
  </sheetData>
  <sheetProtection algorithmName="SHA-512" hashValue="NAu5z28iSZTkjsasGss4f1/EOi6eUHpF90nKI3tmNt0mO30imtPDlY7ndWcFU0+AvfcLqhufmFUZClmlGMFT5A==" saltValue="4RcG0v6wbwqNxmLdQ/7xpQ==" spinCount="100000" sheet="1" objects="1" scenarios="1" selectLockedCells="1" selectUnlockedCells="1"/>
  <mergeCells count="12">
    <mergeCell ref="A47:D47"/>
    <mergeCell ref="D54:E54"/>
    <mergeCell ref="A3:G3"/>
    <mergeCell ref="A4:G4"/>
    <mergeCell ref="A5:G5"/>
    <mergeCell ref="A7:A10"/>
    <mergeCell ref="B7:B10"/>
    <mergeCell ref="C7:C10"/>
    <mergeCell ref="E7:E10"/>
    <mergeCell ref="F7:F10"/>
    <mergeCell ref="G7:G10"/>
    <mergeCell ref="D7:D10"/>
  </mergeCells>
  <printOptions horizontalCentered="1"/>
  <pageMargins left="0.59055118110236227" right="0.59055118110236227" top="0.55118110236220474" bottom="0.78740157480314965" header="0.51181102362204722" footer="0.31496062992125984"/>
  <pageSetup scale="73" fitToHeight="4" orientation="landscape" r:id="rId1"/>
  <headerFooter>
    <oddHeader>&amp;R&amp;"Arial,Regular"&amp;12Appendix C (Page &amp;P of &amp;N)
Observation No. 1, AAR Page 36</oddHeader>
  </headerFooter>
  <rowBreaks count="1" manualBreakCount="1">
    <brk id="4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DCD33-DADE-4A15-8782-E123A389F8C1}">
  <sheetPr>
    <pageSetUpPr fitToPage="1"/>
  </sheetPr>
  <dimension ref="A1:D122"/>
  <sheetViews>
    <sheetView showGridLines="0" zoomScaleNormal="100" zoomScaleSheetLayoutView="100" workbookViewId="0"/>
  </sheetViews>
  <sheetFormatPr defaultRowHeight="14.4" x14ac:dyDescent="0.3"/>
  <cols>
    <col min="1" max="1" width="33.88671875" style="24" customWidth="1"/>
    <col min="2" max="2" width="26.109375" style="157" customWidth="1"/>
    <col min="3" max="3" width="47.88671875" style="24" customWidth="1"/>
  </cols>
  <sheetData>
    <row r="1" spans="1:3" x14ac:dyDescent="0.3">
      <c r="A1" s="63"/>
      <c r="B1" s="151"/>
      <c r="C1" s="63"/>
    </row>
    <row r="2" spans="1:3" x14ac:dyDescent="0.3">
      <c r="A2" s="216" t="s">
        <v>38</v>
      </c>
      <c r="B2" s="216"/>
      <c r="C2" s="216"/>
    </row>
    <row r="3" spans="1:3" x14ac:dyDescent="0.3">
      <c r="A3" s="216" t="s">
        <v>370</v>
      </c>
      <c r="B3" s="216"/>
      <c r="C3" s="216"/>
    </row>
    <row r="4" spans="1:3" x14ac:dyDescent="0.3">
      <c r="A4" s="216" t="s">
        <v>369</v>
      </c>
      <c r="B4" s="216"/>
      <c r="C4" s="216"/>
    </row>
    <row r="5" spans="1:3" x14ac:dyDescent="0.3">
      <c r="A5" s="217" t="s">
        <v>138</v>
      </c>
      <c r="B5" s="217"/>
      <c r="C5" s="217"/>
    </row>
    <row r="6" spans="1:3" x14ac:dyDescent="0.3">
      <c r="A6" s="63"/>
      <c r="B6" s="151"/>
      <c r="C6" s="63"/>
    </row>
    <row r="7" spans="1:3" ht="27.6" x14ac:dyDescent="0.3">
      <c r="A7" s="66" t="s">
        <v>378</v>
      </c>
      <c r="B7" s="152" t="s">
        <v>379</v>
      </c>
      <c r="C7" s="66" t="s">
        <v>148</v>
      </c>
    </row>
    <row r="8" spans="1:3" x14ac:dyDescent="0.3">
      <c r="A8" s="218" t="s">
        <v>371</v>
      </c>
      <c r="B8" s="218"/>
      <c r="C8" s="218"/>
    </row>
    <row r="9" spans="1:3" ht="27.6" x14ac:dyDescent="0.3">
      <c r="A9" s="67" t="s">
        <v>154</v>
      </c>
      <c r="B9" s="160">
        <v>237512.87</v>
      </c>
      <c r="C9" s="70" t="s">
        <v>155</v>
      </c>
    </row>
    <row r="10" spans="1:3" ht="27.6" x14ac:dyDescent="0.3">
      <c r="A10" s="67" t="s">
        <v>156</v>
      </c>
      <c r="B10" s="153">
        <v>27000</v>
      </c>
      <c r="C10" s="70" t="s">
        <v>155</v>
      </c>
    </row>
    <row r="11" spans="1:3" x14ac:dyDescent="0.3">
      <c r="A11" s="67" t="s">
        <v>158</v>
      </c>
      <c r="B11" s="154">
        <v>641515.18000000005</v>
      </c>
      <c r="C11" s="67"/>
    </row>
    <row r="12" spans="1:3" x14ac:dyDescent="0.3">
      <c r="A12" s="67" t="s">
        <v>159</v>
      </c>
      <c r="B12" s="154">
        <v>51800</v>
      </c>
      <c r="C12" s="67"/>
    </row>
    <row r="13" spans="1:3" x14ac:dyDescent="0.3">
      <c r="A13" s="67" t="s">
        <v>160</v>
      </c>
      <c r="B13" s="154">
        <v>11000</v>
      </c>
      <c r="C13" s="67"/>
    </row>
    <row r="14" spans="1:3" x14ac:dyDescent="0.3">
      <c r="A14" s="67" t="s">
        <v>161</v>
      </c>
      <c r="B14" s="154">
        <v>6682.5</v>
      </c>
      <c r="C14" s="67"/>
    </row>
    <row r="15" spans="1:3" ht="27.6" x14ac:dyDescent="0.3">
      <c r="A15" s="67" t="s">
        <v>162</v>
      </c>
      <c r="B15" s="154">
        <v>45430.3</v>
      </c>
      <c r="C15" s="67"/>
    </row>
    <row r="16" spans="1:3" ht="27.6" x14ac:dyDescent="0.3">
      <c r="A16" s="67" t="s">
        <v>163</v>
      </c>
      <c r="B16" s="154">
        <v>16900</v>
      </c>
      <c r="C16" s="67"/>
    </row>
    <row r="17" spans="1:3" x14ac:dyDescent="0.3">
      <c r="A17" s="67" t="s">
        <v>171</v>
      </c>
      <c r="B17" s="153">
        <v>73807.3</v>
      </c>
      <c r="C17" s="67"/>
    </row>
    <row r="18" spans="1:3" ht="27.6" x14ac:dyDescent="0.3">
      <c r="A18" s="67" t="s">
        <v>171</v>
      </c>
      <c r="B18" s="153">
        <v>524040</v>
      </c>
      <c r="C18" s="71" t="s">
        <v>172</v>
      </c>
    </row>
    <row r="19" spans="1:3" ht="27.6" x14ac:dyDescent="0.3">
      <c r="A19" s="67" t="s">
        <v>179</v>
      </c>
      <c r="B19" s="153">
        <v>1669962.25</v>
      </c>
      <c r="C19" s="67"/>
    </row>
    <row r="20" spans="1:3" x14ac:dyDescent="0.3">
      <c r="A20" s="67" t="s">
        <v>180</v>
      </c>
      <c r="B20" s="153">
        <v>1791297</v>
      </c>
      <c r="C20" s="67"/>
    </row>
    <row r="21" spans="1:3" x14ac:dyDescent="0.3">
      <c r="A21" s="67" t="s">
        <v>181</v>
      </c>
      <c r="B21" s="153">
        <v>757051.31</v>
      </c>
      <c r="C21" s="67" t="s">
        <v>182</v>
      </c>
    </row>
    <row r="22" spans="1:3" ht="27.6" x14ac:dyDescent="0.3">
      <c r="A22" s="67" t="s">
        <v>183</v>
      </c>
      <c r="B22" s="153">
        <v>540646</v>
      </c>
      <c r="C22" s="67"/>
    </row>
    <row r="23" spans="1:3" x14ac:dyDescent="0.3">
      <c r="A23" s="67" t="s">
        <v>184</v>
      </c>
      <c r="B23" s="153">
        <v>175441.39</v>
      </c>
      <c r="C23" s="67"/>
    </row>
    <row r="24" spans="1:3" x14ac:dyDescent="0.3">
      <c r="A24" s="67" t="s">
        <v>185</v>
      </c>
      <c r="B24" s="153">
        <v>17588</v>
      </c>
      <c r="C24" s="67"/>
    </row>
    <row r="25" spans="1:3" x14ac:dyDescent="0.3">
      <c r="A25" s="67" t="s">
        <v>186</v>
      </c>
      <c r="B25" s="153">
        <v>5000000</v>
      </c>
      <c r="C25" s="67"/>
    </row>
    <row r="26" spans="1:3" x14ac:dyDescent="0.3">
      <c r="A26" s="67" t="s">
        <v>187</v>
      </c>
      <c r="B26" s="153">
        <v>315750</v>
      </c>
      <c r="C26" s="67"/>
    </row>
    <row r="27" spans="1:3" ht="27.6" x14ac:dyDescent="0.3">
      <c r="A27" s="67" t="s">
        <v>192</v>
      </c>
      <c r="B27" s="153">
        <v>4813691.75</v>
      </c>
      <c r="C27" s="71" t="s">
        <v>193</v>
      </c>
    </row>
    <row r="28" spans="1:3" ht="27.6" x14ac:dyDescent="0.3">
      <c r="A28" s="67" t="s">
        <v>198</v>
      </c>
      <c r="B28" s="153">
        <v>600000</v>
      </c>
      <c r="C28" s="67"/>
    </row>
    <row r="29" spans="1:3" ht="27.6" x14ac:dyDescent="0.3">
      <c r="A29" s="67" t="s">
        <v>199</v>
      </c>
      <c r="B29" s="153">
        <v>1200000</v>
      </c>
      <c r="C29" s="67"/>
    </row>
    <row r="30" spans="1:3" x14ac:dyDescent="0.3">
      <c r="A30" s="67" t="s">
        <v>200</v>
      </c>
      <c r="B30" s="153">
        <v>600000</v>
      </c>
      <c r="C30" s="67"/>
    </row>
    <row r="31" spans="1:3" x14ac:dyDescent="0.3">
      <c r="A31" s="67" t="s">
        <v>201</v>
      </c>
      <c r="B31" s="153">
        <v>10000</v>
      </c>
      <c r="C31" s="67"/>
    </row>
    <row r="32" spans="1:3" x14ac:dyDescent="0.3">
      <c r="A32" s="67" t="s">
        <v>220</v>
      </c>
      <c r="B32" s="153">
        <v>250067.01</v>
      </c>
      <c r="C32" s="67" t="s">
        <v>221</v>
      </c>
    </row>
    <row r="33" spans="1:3" x14ac:dyDescent="0.3">
      <c r="A33" s="67" t="s">
        <v>239</v>
      </c>
      <c r="B33" s="153">
        <v>26785.83</v>
      </c>
      <c r="C33" s="67" t="s">
        <v>240</v>
      </c>
    </row>
    <row r="34" spans="1:3" x14ac:dyDescent="0.3">
      <c r="A34" s="67" t="s">
        <v>241</v>
      </c>
      <c r="B34" s="153">
        <v>103773.07</v>
      </c>
      <c r="C34" s="67" t="s">
        <v>242</v>
      </c>
    </row>
    <row r="35" spans="1:3" x14ac:dyDescent="0.3">
      <c r="A35" s="67" t="s">
        <v>248</v>
      </c>
      <c r="B35" s="153">
        <v>178897.6</v>
      </c>
      <c r="C35" s="67"/>
    </row>
    <row r="36" spans="1:3" x14ac:dyDescent="0.3">
      <c r="A36" s="67" t="s">
        <v>266</v>
      </c>
      <c r="B36" s="153">
        <v>234824.54</v>
      </c>
      <c r="C36" s="67"/>
    </row>
    <row r="37" spans="1:3" x14ac:dyDescent="0.3">
      <c r="A37" s="67" t="s">
        <v>269</v>
      </c>
      <c r="B37" s="153">
        <v>88573.52</v>
      </c>
      <c r="C37" s="67" t="s">
        <v>240</v>
      </c>
    </row>
    <row r="38" spans="1:3" x14ac:dyDescent="0.3">
      <c r="A38" s="146" t="s">
        <v>372</v>
      </c>
      <c r="B38" s="161">
        <f>SUM(B9:B37)</f>
        <v>20010037.420000002</v>
      </c>
      <c r="C38" s="147"/>
    </row>
    <row r="39" spans="1:3" x14ac:dyDescent="0.3">
      <c r="A39" s="148" t="s">
        <v>373</v>
      </c>
      <c r="B39" s="54"/>
      <c r="C39" s="147"/>
    </row>
    <row r="40" spans="1:3" x14ac:dyDescent="0.3">
      <c r="A40" s="67" t="s">
        <v>209</v>
      </c>
      <c r="B40" s="153">
        <v>4280</v>
      </c>
      <c r="C40" s="67" t="s">
        <v>210</v>
      </c>
    </row>
    <row r="41" spans="1:3" x14ac:dyDescent="0.3">
      <c r="A41" s="67" t="s">
        <v>214</v>
      </c>
      <c r="B41" s="153">
        <v>84127</v>
      </c>
      <c r="C41" s="67" t="s">
        <v>215</v>
      </c>
    </row>
    <row r="42" spans="1:3" x14ac:dyDescent="0.3">
      <c r="A42" s="67" t="s">
        <v>216</v>
      </c>
      <c r="B42" s="153">
        <v>16320</v>
      </c>
      <c r="C42" s="67" t="s">
        <v>217</v>
      </c>
    </row>
    <row r="43" spans="1:3" x14ac:dyDescent="0.3">
      <c r="A43" s="67" t="s">
        <v>231</v>
      </c>
      <c r="B43" s="153">
        <v>203677.81</v>
      </c>
      <c r="C43" s="71" t="s">
        <v>232</v>
      </c>
    </row>
    <row r="44" spans="1:3" x14ac:dyDescent="0.3">
      <c r="A44" s="67" t="s">
        <v>233</v>
      </c>
      <c r="B44" s="153">
        <v>120923</v>
      </c>
      <c r="C44" s="71" t="s">
        <v>234</v>
      </c>
    </row>
    <row r="45" spans="1:3" ht="26.25" customHeight="1" x14ac:dyDescent="0.3">
      <c r="A45" s="67" t="s">
        <v>236</v>
      </c>
      <c r="B45" s="153">
        <v>6753.71</v>
      </c>
      <c r="C45" s="71" t="s">
        <v>237</v>
      </c>
    </row>
    <row r="46" spans="1:3" ht="26.25" customHeight="1" x14ac:dyDescent="0.3">
      <c r="A46" s="67" t="s">
        <v>246</v>
      </c>
      <c r="B46" s="153">
        <v>8000</v>
      </c>
      <c r="C46" s="67" t="s">
        <v>247</v>
      </c>
    </row>
    <row r="47" spans="1:3" x14ac:dyDescent="0.3">
      <c r="A47" s="67" t="s">
        <v>249</v>
      </c>
      <c r="B47" s="153">
        <v>45000</v>
      </c>
      <c r="C47" s="67" t="s">
        <v>247</v>
      </c>
    </row>
    <row r="48" spans="1:3" x14ac:dyDescent="0.3">
      <c r="A48" s="67" t="s">
        <v>250</v>
      </c>
      <c r="B48" s="153">
        <v>164000</v>
      </c>
      <c r="C48" s="67" t="s">
        <v>247</v>
      </c>
    </row>
    <row r="49" spans="1:3" x14ac:dyDescent="0.3">
      <c r="A49" s="67" t="s">
        <v>251</v>
      </c>
      <c r="B49" s="153">
        <v>27000</v>
      </c>
      <c r="C49" s="67" t="s">
        <v>252</v>
      </c>
    </row>
    <row r="50" spans="1:3" ht="27.6" x14ac:dyDescent="0.3">
      <c r="A50" s="67" t="s">
        <v>253</v>
      </c>
      <c r="B50" s="153">
        <v>75906</v>
      </c>
      <c r="C50" s="67" t="s">
        <v>254</v>
      </c>
    </row>
    <row r="51" spans="1:3" ht="27.6" x14ac:dyDescent="0.3">
      <c r="A51" s="67" t="s">
        <v>255</v>
      </c>
      <c r="B51" s="153">
        <v>7790.2</v>
      </c>
      <c r="C51" s="67" t="s">
        <v>254</v>
      </c>
    </row>
    <row r="52" spans="1:3" ht="27.6" x14ac:dyDescent="0.3">
      <c r="A52" s="67" t="s">
        <v>257</v>
      </c>
      <c r="B52" s="153">
        <v>67786.5</v>
      </c>
      <c r="C52" s="67" t="s">
        <v>258</v>
      </c>
    </row>
    <row r="53" spans="1:3" x14ac:dyDescent="0.3">
      <c r="A53" s="67" t="s">
        <v>259</v>
      </c>
      <c r="B53" s="153">
        <v>87425.83</v>
      </c>
      <c r="C53" s="67" t="s">
        <v>258</v>
      </c>
    </row>
    <row r="54" spans="1:3" x14ac:dyDescent="0.3">
      <c r="A54" s="67" t="s">
        <v>260</v>
      </c>
      <c r="B54" s="153">
        <v>87271.24</v>
      </c>
      <c r="C54" s="67" t="s">
        <v>261</v>
      </c>
    </row>
    <row r="55" spans="1:3" x14ac:dyDescent="0.3">
      <c r="A55" s="67" t="s">
        <v>262</v>
      </c>
      <c r="B55" s="153">
        <v>175335.35</v>
      </c>
      <c r="C55" s="67" t="s">
        <v>237</v>
      </c>
    </row>
    <row r="56" spans="1:3" x14ac:dyDescent="0.3">
      <c r="A56" s="67" t="s">
        <v>263</v>
      </c>
      <c r="B56" s="153">
        <v>4400</v>
      </c>
      <c r="C56" s="67" t="s">
        <v>237</v>
      </c>
    </row>
    <row r="57" spans="1:3" s="145" customFormat="1" x14ac:dyDescent="0.3">
      <c r="A57" s="149" t="s">
        <v>372</v>
      </c>
      <c r="B57" s="161">
        <f>SUM(B40:B56)</f>
        <v>1185996.6399999999</v>
      </c>
      <c r="C57" s="150"/>
    </row>
    <row r="58" spans="1:3" x14ac:dyDescent="0.3">
      <c r="A58" s="148" t="s">
        <v>374</v>
      </c>
      <c r="B58" s="156"/>
      <c r="C58" s="147"/>
    </row>
    <row r="59" spans="1:3" x14ac:dyDescent="0.3">
      <c r="A59" s="67" t="s">
        <v>149</v>
      </c>
      <c r="B59" s="154">
        <v>43219.05</v>
      </c>
      <c r="C59" s="68" t="s">
        <v>150</v>
      </c>
    </row>
    <row r="60" spans="1:3" x14ac:dyDescent="0.3">
      <c r="A60" s="67" t="s">
        <v>151</v>
      </c>
      <c r="B60" s="154">
        <v>2071.85</v>
      </c>
      <c r="C60" s="68" t="s">
        <v>150</v>
      </c>
    </row>
    <row r="61" spans="1:3" x14ac:dyDescent="0.3">
      <c r="A61" s="67" t="s">
        <v>152</v>
      </c>
      <c r="B61" s="154">
        <v>78000</v>
      </c>
      <c r="C61" s="68" t="s">
        <v>150</v>
      </c>
    </row>
    <row r="62" spans="1:3" x14ac:dyDescent="0.3">
      <c r="A62" s="67" t="s">
        <v>153</v>
      </c>
      <c r="B62" s="154">
        <v>9300</v>
      </c>
      <c r="C62" s="68" t="s">
        <v>150</v>
      </c>
    </row>
    <row r="63" spans="1:3" x14ac:dyDescent="0.3">
      <c r="A63" s="67" t="s">
        <v>154</v>
      </c>
      <c r="B63" s="154">
        <v>4200</v>
      </c>
      <c r="C63" s="70" t="s">
        <v>150</v>
      </c>
    </row>
    <row r="64" spans="1:3" x14ac:dyDescent="0.3">
      <c r="A64" s="67" t="s">
        <v>157</v>
      </c>
      <c r="B64" s="154">
        <v>3000</v>
      </c>
      <c r="C64" s="70" t="s">
        <v>150</v>
      </c>
    </row>
    <row r="65" spans="1:3" ht="27.6" x14ac:dyDescent="0.3">
      <c r="A65" s="67" t="s">
        <v>173</v>
      </c>
      <c r="B65" s="153">
        <v>5688</v>
      </c>
      <c r="C65" s="67" t="s">
        <v>174</v>
      </c>
    </row>
    <row r="66" spans="1:3" ht="27.6" x14ac:dyDescent="0.3">
      <c r="A66" s="67" t="s">
        <v>175</v>
      </c>
      <c r="B66" s="153">
        <v>15651.5</v>
      </c>
      <c r="C66" s="67" t="s">
        <v>174</v>
      </c>
    </row>
    <row r="67" spans="1:3" ht="27.6" x14ac:dyDescent="0.3">
      <c r="A67" s="67" t="s">
        <v>176</v>
      </c>
      <c r="B67" s="153">
        <v>15291.75</v>
      </c>
      <c r="C67" s="67" t="s">
        <v>174</v>
      </c>
    </row>
    <row r="68" spans="1:3" x14ac:dyDescent="0.3">
      <c r="A68" s="67" t="s">
        <v>177</v>
      </c>
      <c r="B68" s="153">
        <v>0.85</v>
      </c>
      <c r="C68" s="67" t="s">
        <v>174</v>
      </c>
    </row>
    <row r="69" spans="1:3" ht="27.6" x14ac:dyDescent="0.3">
      <c r="A69" s="67" t="s">
        <v>188</v>
      </c>
      <c r="B69" s="153">
        <v>40376.639999999999</v>
      </c>
      <c r="C69" s="72" t="s">
        <v>277</v>
      </c>
    </row>
    <row r="70" spans="1:3" x14ac:dyDescent="0.3">
      <c r="A70" s="67" t="s">
        <v>194</v>
      </c>
      <c r="B70" s="153">
        <v>2150</v>
      </c>
      <c r="C70" s="71" t="s">
        <v>195</v>
      </c>
    </row>
    <row r="71" spans="1:3" ht="27.6" x14ac:dyDescent="0.3">
      <c r="A71" s="67" t="s">
        <v>196</v>
      </c>
      <c r="B71" s="153">
        <v>116</v>
      </c>
      <c r="C71" s="71" t="s">
        <v>197</v>
      </c>
    </row>
    <row r="72" spans="1:3" x14ac:dyDescent="0.3">
      <c r="A72" s="67" t="s">
        <v>204</v>
      </c>
      <c r="B72" s="153">
        <v>12449.07</v>
      </c>
      <c r="C72" s="67" t="s">
        <v>189</v>
      </c>
    </row>
    <row r="73" spans="1:3" x14ac:dyDescent="0.3">
      <c r="A73" s="67" t="s">
        <v>205</v>
      </c>
      <c r="B73" s="153">
        <v>539.25</v>
      </c>
      <c r="C73" s="67" t="s">
        <v>189</v>
      </c>
    </row>
    <row r="74" spans="1:3" x14ac:dyDescent="0.3">
      <c r="A74" s="67" t="s">
        <v>206</v>
      </c>
      <c r="B74" s="153">
        <v>2235.77</v>
      </c>
      <c r="C74" s="67" t="s">
        <v>189</v>
      </c>
    </row>
    <row r="75" spans="1:3" ht="17.25" customHeight="1" x14ac:dyDescent="0.3">
      <c r="A75" s="67" t="s">
        <v>207</v>
      </c>
      <c r="B75" s="153">
        <v>0.1</v>
      </c>
      <c r="C75" s="67" t="s">
        <v>189</v>
      </c>
    </row>
    <row r="76" spans="1:3" x14ac:dyDescent="0.3">
      <c r="A76" s="67" t="s">
        <v>211</v>
      </c>
      <c r="B76" s="153">
        <v>5.21</v>
      </c>
      <c r="C76" s="67" t="s">
        <v>174</v>
      </c>
    </row>
    <row r="77" spans="1:3" x14ac:dyDescent="0.3">
      <c r="A77" s="67" t="s">
        <v>212</v>
      </c>
      <c r="B77" s="153">
        <v>0.87</v>
      </c>
      <c r="C77" s="67" t="s">
        <v>213</v>
      </c>
    </row>
    <row r="78" spans="1:3" x14ac:dyDescent="0.3">
      <c r="A78" s="67" t="s">
        <v>218</v>
      </c>
      <c r="B78" s="153">
        <v>6</v>
      </c>
      <c r="C78" s="67" t="s">
        <v>189</v>
      </c>
    </row>
    <row r="79" spans="1:3" x14ac:dyDescent="0.3">
      <c r="A79" s="67" t="s">
        <v>219</v>
      </c>
      <c r="B79" s="153">
        <v>200</v>
      </c>
      <c r="C79" s="67" t="s">
        <v>189</v>
      </c>
    </row>
    <row r="80" spans="1:3" x14ac:dyDescent="0.3">
      <c r="A80" s="67" t="s">
        <v>222</v>
      </c>
      <c r="B80" s="153">
        <v>1403.33</v>
      </c>
      <c r="C80" s="71" t="s">
        <v>189</v>
      </c>
    </row>
    <row r="81" spans="1:3" x14ac:dyDescent="0.3">
      <c r="A81" s="67" t="s">
        <v>223</v>
      </c>
      <c r="B81" s="153">
        <v>418</v>
      </c>
      <c r="C81" s="71" t="s">
        <v>189</v>
      </c>
    </row>
    <row r="82" spans="1:3" x14ac:dyDescent="0.3">
      <c r="A82" s="67" t="s">
        <v>224</v>
      </c>
      <c r="B82" s="153">
        <v>1496.5</v>
      </c>
      <c r="C82" s="71" t="s">
        <v>189</v>
      </c>
    </row>
    <row r="83" spans="1:3" x14ac:dyDescent="0.3">
      <c r="A83" s="67" t="s">
        <v>225</v>
      </c>
      <c r="B83" s="153">
        <v>1595.89</v>
      </c>
      <c r="C83" s="71" t="s">
        <v>189</v>
      </c>
    </row>
    <row r="84" spans="1:3" x14ac:dyDescent="0.3">
      <c r="A84" s="67" t="s">
        <v>226</v>
      </c>
      <c r="B84" s="153">
        <v>78727.05</v>
      </c>
      <c r="C84" s="71" t="s">
        <v>189</v>
      </c>
    </row>
    <row r="85" spans="1:3" x14ac:dyDescent="0.3">
      <c r="A85" s="67" t="s">
        <v>230</v>
      </c>
      <c r="B85" s="153">
        <v>41</v>
      </c>
      <c r="C85" s="71" t="s">
        <v>189</v>
      </c>
    </row>
    <row r="86" spans="1:3" x14ac:dyDescent="0.3">
      <c r="A86" s="67" t="s">
        <v>235</v>
      </c>
      <c r="B86" s="153">
        <v>14100</v>
      </c>
      <c r="C86" s="71" t="s">
        <v>189</v>
      </c>
    </row>
    <row r="87" spans="1:3" ht="27.6" x14ac:dyDescent="0.3">
      <c r="A87" s="67" t="s">
        <v>243</v>
      </c>
      <c r="B87" s="153">
        <v>8325.81</v>
      </c>
      <c r="C87" s="67" t="s">
        <v>244</v>
      </c>
    </row>
    <row r="88" spans="1:3" ht="27.6" x14ac:dyDescent="0.3">
      <c r="A88" s="67" t="s">
        <v>245</v>
      </c>
      <c r="B88" s="153">
        <v>6993.5</v>
      </c>
      <c r="C88" s="67" t="s">
        <v>189</v>
      </c>
    </row>
    <row r="89" spans="1:3" x14ac:dyDescent="0.3">
      <c r="A89" s="67" t="s">
        <v>256</v>
      </c>
      <c r="B89" s="153">
        <v>3500</v>
      </c>
      <c r="C89" s="67" t="s">
        <v>189</v>
      </c>
    </row>
    <row r="90" spans="1:3" x14ac:dyDescent="0.3">
      <c r="A90" s="67" t="s">
        <v>264</v>
      </c>
      <c r="B90" s="153">
        <v>37696</v>
      </c>
      <c r="C90" s="67" t="s">
        <v>189</v>
      </c>
    </row>
    <row r="91" spans="1:3" x14ac:dyDescent="0.3">
      <c r="A91" s="67" t="s">
        <v>265</v>
      </c>
      <c r="B91" s="153">
        <v>16030</v>
      </c>
      <c r="C91" s="67" t="s">
        <v>189</v>
      </c>
    </row>
    <row r="92" spans="1:3" x14ac:dyDescent="0.3">
      <c r="A92" s="67" t="s">
        <v>267</v>
      </c>
      <c r="B92" s="153">
        <v>7175</v>
      </c>
      <c r="C92" s="67" t="s">
        <v>189</v>
      </c>
    </row>
    <row r="93" spans="1:3" x14ac:dyDescent="0.3">
      <c r="A93" s="67" t="s">
        <v>268</v>
      </c>
      <c r="B93" s="153">
        <v>11267.12</v>
      </c>
      <c r="C93" s="67" t="s">
        <v>189</v>
      </c>
    </row>
    <row r="94" spans="1:3" ht="27.6" x14ac:dyDescent="0.3">
      <c r="A94" s="67" t="s">
        <v>270</v>
      </c>
      <c r="B94" s="153">
        <v>4097.87</v>
      </c>
      <c r="C94" s="67" t="s">
        <v>271</v>
      </c>
    </row>
    <row r="95" spans="1:3" x14ac:dyDescent="0.3">
      <c r="A95" s="67" t="s">
        <v>273</v>
      </c>
      <c r="B95" s="153">
        <v>0.1</v>
      </c>
      <c r="C95" s="67" t="s">
        <v>189</v>
      </c>
    </row>
    <row r="96" spans="1:3" s="145" customFormat="1" x14ac:dyDescent="0.3">
      <c r="A96" s="149" t="s">
        <v>372</v>
      </c>
      <c r="B96" s="161">
        <f>SUM(B59:B95)</f>
        <v>427369.07999999996</v>
      </c>
      <c r="C96" s="150"/>
    </row>
    <row r="97" spans="1:3" x14ac:dyDescent="0.3">
      <c r="A97" s="148" t="s">
        <v>375</v>
      </c>
      <c r="B97" s="156"/>
      <c r="C97" s="147"/>
    </row>
    <row r="98" spans="1:3" ht="41.4" x14ac:dyDescent="0.3">
      <c r="A98" s="67" t="s">
        <v>167</v>
      </c>
      <c r="B98" s="153">
        <v>33440</v>
      </c>
      <c r="C98" s="71" t="s">
        <v>168</v>
      </c>
    </row>
    <row r="99" spans="1:3" ht="30" customHeight="1" x14ac:dyDescent="0.3">
      <c r="A99" s="67" t="s">
        <v>190</v>
      </c>
      <c r="B99" s="153">
        <v>25000000</v>
      </c>
      <c r="C99" s="71" t="s">
        <v>191</v>
      </c>
    </row>
    <row r="100" spans="1:3" ht="41.4" x14ac:dyDescent="0.3">
      <c r="A100" s="67" t="s">
        <v>208</v>
      </c>
      <c r="B100" s="153">
        <v>161867.56</v>
      </c>
      <c r="C100" s="71" t="s">
        <v>168</v>
      </c>
    </row>
    <row r="101" spans="1:3" ht="41.4" x14ac:dyDescent="0.3">
      <c r="A101" s="67" t="s">
        <v>227</v>
      </c>
      <c r="B101" s="153">
        <v>2023000</v>
      </c>
      <c r="C101" s="71" t="s">
        <v>228</v>
      </c>
    </row>
    <row r="102" spans="1:3" ht="45.75" customHeight="1" x14ac:dyDescent="0.3">
      <c r="A102" s="67" t="s">
        <v>229</v>
      </c>
      <c r="B102" s="153">
        <v>531500</v>
      </c>
      <c r="C102" s="71" t="s">
        <v>228</v>
      </c>
    </row>
    <row r="103" spans="1:3" ht="41.4" x14ac:dyDescent="0.3">
      <c r="A103" s="67" t="s">
        <v>238</v>
      </c>
      <c r="B103" s="153">
        <v>160000</v>
      </c>
      <c r="C103" s="71" t="s">
        <v>168</v>
      </c>
    </row>
    <row r="104" spans="1:3" x14ac:dyDescent="0.3">
      <c r="A104" s="149" t="s">
        <v>372</v>
      </c>
      <c r="B104" s="155">
        <f>SUM(B98:B103)</f>
        <v>27909807.559999999</v>
      </c>
      <c r="C104" s="149"/>
    </row>
    <row r="105" spans="1:3" x14ac:dyDescent="0.3">
      <c r="A105" s="147" t="s">
        <v>376</v>
      </c>
      <c r="B105" s="54"/>
      <c r="C105" s="147"/>
    </row>
    <row r="106" spans="1:3" ht="27.6" x14ac:dyDescent="0.3">
      <c r="A106" s="67" t="s">
        <v>164</v>
      </c>
      <c r="B106" s="153">
        <v>260764.33</v>
      </c>
      <c r="C106" s="71" t="s">
        <v>165</v>
      </c>
    </row>
    <row r="107" spans="1:3" ht="27.6" x14ac:dyDescent="0.3">
      <c r="A107" s="69" t="s">
        <v>166</v>
      </c>
      <c r="B107" s="153">
        <v>271999.13</v>
      </c>
      <c r="C107" s="71" t="s">
        <v>165</v>
      </c>
    </row>
    <row r="108" spans="1:3" ht="27.6" x14ac:dyDescent="0.3">
      <c r="A108" s="67" t="s">
        <v>178</v>
      </c>
      <c r="B108" s="153">
        <v>577878.31999999995</v>
      </c>
      <c r="C108" s="67" t="s">
        <v>165</v>
      </c>
    </row>
    <row r="109" spans="1:3" x14ac:dyDescent="0.3">
      <c r="A109" s="149" t="s">
        <v>372</v>
      </c>
      <c r="B109" s="161">
        <f>SUM(B106:B108)</f>
        <v>1110641.7799999998</v>
      </c>
      <c r="C109" s="147"/>
    </row>
    <row r="110" spans="1:3" x14ac:dyDescent="0.3">
      <c r="A110" s="148" t="s">
        <v>377</v>
      </c>
      <c r="B110" s="54"/>
      <c r="C110" s="147"/>
    </row>
    <row r="111" spans="1:3" ht="27.6" x14ac:dyDescent="0.3">
      <c r="A111" s="67" t="s">
        <v>169</v>
      </c>
      <c r="B111" s="153">
        <v>2000</v>
      </c>
      <c r="C111" s="71" t="s">
        <v>170</v>
      </c>
    </row>
    <row r="112" spans="1:3" ht="27.6" x14ac:dyDescent="0.3">
      <c r="A112" s="67" t="s">
        <v>202</v>
      </c>
      <c r="B112" s="153">
        <v>3400.1</v>
      </c>
      <c r="C112" s="71" t="s">
        <v>203</v>
      </c>
    </row>
    <row r="113" spans="1:4" x14ac:dyDescent="0.3">
      <c r="A113" s="67" t="s">
        <v>272</v>
      </c>
      <c r="B113" s="158">
        <v>-1500</v>
      </c>
      <c r="C113" s="67"/>
    </row>
    <row r="114" spans="1:4" x14ac:dyDescent="0.3">
      <c r="A114" s="149" t="s">
        <v>372</v>
      </c>
      <c r="B114" s="161">
        <f>SUM(B111:B113)</f>
        <v>3900.1000000000004</v>
      </c>
      <c r="C114" s="149"/>
    </row>
    <row r="115" spans="1:4" ht="15" thickBot="1" x14ac:dyDescent="0.35">
      <c r="A115" s="159" t="s">
        <v>274</v>
      </c>
      <c r="B115" s="162">
        <f>B114+B109+B96+B38+B57+B104</f>
        <v>50647752.579999998</v>
      </c>
      <c r="C115" s="159"/>
    </row>
    <row r="116" spans="1:4" ht="15" thickTop="1" x14ac:dyDescent="0.3"/>
    <row r="118" spans="1:4" x14ac:dyDescent="0.3">
      <c r="A118" s="63"/>
      <c r="B118" s="64"/>
      <c r="C118" s="73" t="s">
        <v>122</v>
      </c>
      <c r="D118" s="63"/>
    </row>
    <row r="119" spans="1:4" x14ac:dyDescent="0.3">
      <c r="A119" s="63"/>
      <c r="B119" s="64"/>
      <c r="C119" s="65"/>
      <c r="D119" s="63"/>
    </row>
    <row r="120" spans="1:4" x14ac:dyDescent="0.3">
      <c r="A120" s="63"/>
      <c r="B120" s="64"/>
      <c r="C120" s="65"/>
      <c r="D120" s="63"/>
    </row>
    <row r="121" spans="1:4" x14ac:dyDescent="0.3">
      <c r="A121" s="63"/>
      <c r="B121" s="64"/>
      <c r="C121" s="215" t="s">
        <v>275</v>
      </c>
      <c r="D121" s="215"/>
    </row>
    <row r="122" spans="1:4" x14ac:dyDescent="0.3">
      <c r="A122" s="63"/>
      <c r="B122" s="64"/>
      <c r="C122" s="214" t="s">
        <v>276</v>
      </c>
      <c r="D122" s="214"/>
    </row>
  </sheetData>
  <sheetProtection algorithmName="SHA-512" hashValue="Fj7IAiPhTCIWN6XXTAjuVnK2D1558UlfC3JlJbVjNePJaltr09psBFsexKletJLgZKsDDzly2j7FhhnYy24xew==" saltValue="aYYY4s5DyO5ynKD/ct+HnA==" spinCount="100000" sheet="1" objects="1" scenarios="1" selectLockedCells="1" selectUnlockedCells="1"/>
  <mergeCells count="7">
    <mergeCell ref="C122:D122"/>
    <mergeCell ref="C121:D121"/>
    <mergeCell ref="A2:C2"/>
    <mergeCell ref="A3:C3"/>
    <mergeCell ref="A4:C4"/>
    <mergeCell ref="A5:C5"/>
    <mergeCell ref="A8:C8"/>
  </mergeCells>
  <pageMargins left="0.9055118110236221" right="0.31496062992125984" top="0.74803149606299213" bottom="0.55118110236220474" header="0.51181102362204722" footer="0.31496062992125984"/>
  <pageSetup scale="78" fitToHeight="3" orientation="portrait" r:id="rId1"/>
  <headerFooter alignWithMargins="0">
    <oddHeader>&amp;R&amp;"Arial,Regular"Appendix D (Page &amp;P of &amp;N)
Observation No. 4, AAR Page 43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G41"/>
  <sheetViews>
    <sheetView showGridLines="0" zoomScaleNormal="100" zoomScaleSheetLayoutView="100" zoomScalePageLayoutView="70" workbookViewId="0"/>
  </sheetViews>
  <sheetFormatPr defaultColWidth="9.109375" defaultRowHeight="13.8" x14ac:dyDescent="0.3"/>
  <cols>
    <col min="1" max="1" width="9.109375" style="74"/>
    <col min="2" max="2" width="15.44140625" style="74" customWidth="1"/>
    <col min="3" max="4" width="9.109375" style="74"/>
    <col min="5" max="5" width="16" style="74" customWidth="1"/>
    <col min="6" max="6" width="9.88671875" style="74" customWidth="1"/>
    <col min="7" max="7" width="13.88671875" style="74" bestFit="1" customWidth="1"/>
    <col min="8" max="16384" width="9.109375" style="74"/>
  </cols>
  <sheetData>
    <row r="3" spans="1:7" x14ac:dyDescent="0.3">
      <c r="A3" s="223" t="s">
        <v>118</v>
      </c>
      <c r="B3" s="223"/>
      <c r="C3" s="223"/>
      <c r="D3" s="223"/>
      <c r="E3" s="223"/>
      <c r="F3" s="223"/>
      <c r="G3" s="223"/>
    </row>
    <row r="4" spans="1:7" x14ac:dyDescent="0.25">
      <c r="A4" s="224" t="s">
        <v>278</v>
      </c>
      <c r="B4" s="224"/>
      <c r="C4" s="224"/>
      <c r="D4" s="224"/>
      <c r="E4" s="224"/>
      <c r="F4" s="224"/>
      <c r="G4" s="224"/>
    </row>
    <row r="5" spans="1:7" x14ac:dyDescent="0.25">
      <c r="A5" s="224" t="s">
        <v>356</v>
      </c>
      <c r="B5" s="224"/>
      <c r="C5" s="224"/>
      <c r="D5" s="224"/>
      <c r="E5" s="224"/>
      <c r="F5" s="224"/>
      <c r="G5" s="224"/>
    </row>
    <row r="6" spans="1:7" x14ac:dyDescent="0.25">
      <c r="A6" s="224" t="s">
        <v>279</v>
      </c>
      <c r="B6" s="224"/>
      <c r="C6" s="224"/>
      <c r="D6" s="224"/>
      <c r="E6" s="224"/>
      <c r="F6" s="224"/>
      <c r="G6" s="224"/>
    </row>
    <row r="7" spans="1:7" x14ac:dyDescent="0.25">
      <c r="A7" s="75"/>
      <c r="B7" s="75"/>
      <c r="C7" s="75"/>
      <c r="D7" s="75"/>
      <c r="E7" s="75"/>
      <c r="F7" s="76"/>
      <c r="G7" s="77"/>
    </row>
    <row r="8" spans="1:7" x14ac:dyDescent="0.25">
      <c r="A8" s="75" t="s">
        <v>280</v>
      </c>
      <c r="B8" s="75"/>
      <c r="C8" s="75"/>
      <c r="D8" s="78"/>
      <c r="E8" s="75"/>
      <c r="F8" s="79"/>
      <c r="G8" s="142">
        <v>32195</v>
      </c>
    </row>
    <row r="9" spans="1:7" x14ac:dyDescent="0.25">
      <c r="A9" s="80" t="s">
        <v>281</v>
      </c>
      <c r="B9" s="75" t="s">
        <v>282</v>
      </c>
      <c r="C9" s="75"/>
      <c r="D9" s="78"/>
      <c r="E9" s="75"/>
      <c r="F9" s="79"/>
      <c r="G9" s="143">
        <v>710530</v>
      </c>
    </row>
    <row r="10" spans="1:7" x14ac:dyDescent="0.25">
      <c r="A10" s="80"/>
      <c r="B10" s="75" t="s">
        <v>283</v>
      </c>
      <c r="C10" s="75"/>
      <c r="D10" s="78"/>
      <c r="E10" s="75"/>
      <c r="F10" s="79"/>
      <c r="G10" s="143">
        <v>100260</v>
      </c>
    </row>
    <row r="11" spans="1:7" x14ac:dyDescent="0.25">
      <c r="A11" s="80" t="s">
        <v>284</v>
      </c>
      <c r="B11" s="75" t="s">
        <v>285</v>
      </c>
      <c r="C11" s="75"/>
      <c r="D11" s="78"/>
      <c r="E11" s="75"/>
      <c r="F11" s="79"/>
      <c r="G11" s="143">
        <v>611130</v>
      </c>
    </row>
    <row r="12" spans="1:7" ht="14.4" thickBot="1" x14ac:dyDescent="0.3">
      <c r="A12" s="75" t="s">
        <v>286</v>
      </c>
      <c r="B12" s="75"/>
      <c r="C12" s="75"/>
      <c r="D12" s="75"/>
      <c r="E12" s="75"/>
      <c r="F12" s="79"/>
      <c r="G12" s="144">
        <v>231855</v>
      </c>
    </row>
    <row r="13" spans="1:7" ht="14.4" thickTop="1" x14ac:dyDescent="0.25">
      <c r="A13" s="75" t="s">
        <v>281</v>
      </c>
      <c r="B13" s="75" t="s">
        <v>287</v>
      </c>
      <c r="C13" s="81"/>
      <c r="D13" s="81"/>
      <c r="E13" s="81"/>
      <c r="F13" s="79"/>
      <c r="G13" s="82"/>
    </row>
    <row r="14" spans="1:7" x14ac:dyDescent="0.25">
      <c r="A14" s="75"/>
      <c r="B14" s="75" t="s">
        <v>288</v>
      </c>
      <c r="C14" s="75"/>
      <c r="D14" s="75"/>
      <c r="E14" s="81"/>
      <c r="F14" s="79"/>
      <c r="G14" s="83">
        <v>30070</v>
      </c>
    </row>
    <row r="15" spans="1:7" x14ac:dyDescent="0.25">
      <c r="A15" s="75"/>
      <c r="B15" s="75" t="s">
        <v>289</v>
      </c>
      <c r="C15" s="75"/>
      <c r="D15" s="75"/>
      <c r="E15" s="81"/>
      <c r="F15" s="79"/>
      <c r="G15" s="83">
        <v>624470</v>
      </c>
    </row>
    <row r="16" spans="1:7" x14ac:dyDescent="0.25">
      <c r="A16" s="75"/>
      <c r="B16" s="75" t="s">
        <v>290</v>
      </c>
      <c r="C16" s="75"/>
      <c r="D16" s="75"/>
      <c r="E16" s="81"/>
      <c r="F16" s="79"/>
      <c r="G16" s="83">
        <v>1915055</v>
      </c>
    </row>
    <row r="17" spans="1:7" x14ac:dyDescent="0.25">
      <c r="A17" s="75"/>
      <c r="B17" s="75" t="s">
        <v>291</v>
      </c>
      <c r="C17" s="75"/>
      <c r="D17" s="75"/>
      <c r="E17" s="81"/>
      <c r="F17" s="79"/>
      <c r="G17" s="83">
        <v>381970</v>
      </c>
    </row>
    <row r="18" spans="1:7" x14ac:dyDescent="0.25">
      <c r="A18" s="75"/>
      <c r="B18" s="75" t="s">
        <v>292</v>
      </c>
      <c r="C18" s="75"/>
      <c r="D18" s="75"/>
      <c r="E18" s="81"/>
      <c r="F18" s="79"/>
      <c r="G18" s="83">
        <v>117835</v>
      </c>
    </row>
    <row r="19" spans="1:7" x14ac:dyDescent="0.25">
      <c r="A19" s="75"/>
      <c r="B19" s="75" t="s">
        <v>293</v>
      </c>
      <c r="C19" s="75"/>
      <c r="D19" s="75"/>
      <c r="E19" s="81"/>
      <c r="F19" s="79"/>
      <c r="G19" s="83">
        <v>310845</v>
      </c>
    </row>
    <row r="20" spans="1:7" x14ac:dyDescent="0.25">
      <c r="A20" s="75"/>
      <c r="B20" s="75" t="s">
        <v>294</v>
      </c>
      <c r="C20" s="75"/>
      <c r="D20" s="75"/>
      <c r="E20" s="81"/>
      <c r="F20" s="79"/>
      <c r="G20" s="84">
        <v>200590</v>
      </c>
    </row>
    <row r="21" spans="1:7" x14ac:dyDescent="0.25">
      <c r="A21" s="75" t="s">
        <v>295</v>
      </c>
      <c r="B21" s="75"/>
      <c r="C21" s="75"/>
      <c r="D21" s="75"/>
      <c r="E21" s="81"/>
      <c r="F21" s="79"/>
      <c r="G21" s="84">
        <v>3580835</v>
      </c>
    </row>
    <row r="22" spans="1:7" x14ac:dyDescent="0.25">
      <c r="A22" s="75" t="s">
        <v>284</v>
      </c>
      <c r="B22" s="75" t="s">
        <v>296</v>
      </c>
      <c r="C22" s="75"/>
      <c r="D22" s="75"/>
      <c r="E22" s="81"/>
      <c r="F22" s="79"/>
      <c r="G22" s="83"/>
    </row>
    <row r="23" spans="1:7" x14ac:dyDescent="0.25">
      <c r="A23" s="75"/>
      <c r="B23" s="75" t="s">
        <v>289</v>
      </c>
      <c r="C23" s="75"/>
      <c r="D23" s="75"/>
      <c r="E23" s="81"/>
      <c r="F23" s="79"/>
      <c r="G23" s="83">
        <v>727380</v>
      </c>
    </row>
    <row r="24" spans="1:7" x14ac:dyDescent="0.25">
      <c r="A24" s="75"/>
      <c r="B24" s="75" t="s">
        <v>290</v>
      </c>
      <c r="C24" s="75"/>
      <c r="D24" s="75"/>
      <c r="E24" s="81"/>
      <c r="F24" s="79"/>
      <c r="G24" s="83">
        <v>1911190</v>
      </c>
    </row>
    <row r="25" spans="1:7" x14ac:dyDescent="0.25">
      <c r="A25" s="75"/>
      <c r="B25" s="75" t="s">
        <v>291</v>
      </c>
      <c r="C25" s="75"/>
      <c r="D25" s="75"/>
      <c r="E25" s="81"/>
      <c r="F25" s="79"/>
      <c r="G25" s="83">
        <v>489740</v>
      </c>
    </row>
    <row r="26" spans="1:7" x14ac:dyDescent="0.25">
      <c r="A26" s="75"/>
      <c r="B26" s="75" t="s">
        <v>292</v>
      </c>
      <c r="C26" s="75"/>
      <c r="D26" s="75"/>
      <c r="E26" s="81"/>
      <c r="F26" s="79"/>
      <c r="G26" s="83">
        <v>102180</v>
      </c>
    </row>
    <row r="27" spans="1:7" x14ac:dyDescent="0.25">
      <c r="A27" s="75"/>
      <c r="B27" s="75" t="s">
        <v>293</v>
      </c>
      <c r="C27" s="75"/>
      <c r="D27" s="81"/>
      <c r="E27" s="81"/>
      <c r="F27" s="79"/>
      <c r="G27" s="83">
        <v>328035</v>
      </c>
    </row>
    <row r="28" spans="1:7" x14ac:dyDescent="0.25">
      <c r="A28" s="75"/>
      <c r="B28" s="75" t="s">
        <v>294</v>
      </c>
      <c r="C28" s="75"/>
      <c r="D28" s="81"/>
      <c r="E28" s="81"/>
      <c r="F28" s="79"/>
      <c r="G28" s="84">
        <v>208945</v>
      </c>
    </row>
    <row r="29" spans="1:7" x14ac:dyDescent="0.25">
      <c r="A29" s="75" t="s">
        <v>297</v>
      </c>
      <c r="B29" s="75"/>
      <c r="C29" s="75"/>
      <c r="D29" s="81"/>
      <c r="E29" s="81"/>
      <c r="F29" s="79"/>
      <c r="G29" s="84">
        <v>3767470</v>
      </c>
    </row>
    <row r="30" spans="1:7" x14ac:dyDescent="0.25">
      <c r="A30" s="81" t="s">
        <v>298</v>
      </c>
      <c r="B30" s="81"/>
      <c r="C30" s="81"/>
      <c r="D30" s="81"/>
      <c r="E30" s="81"/>
      <c r="F30" s="79"/>
      <c r="G30" s="82">
        <v>45220</v>
      </c>
    </row>
    <row r="31" spans="1:7" x14ac:dyDescent="0.25">
      <c r="A31" s="81" t="s">
        <v>299</v>
      </c>
      <c r="B31" s="81"/>
      <c r="C31" s="81"/>
      <c r="D31" s="81"/>
      <c r="E31" s="81"/>
      <c r="F31" s="79"/>
      <c r="G31" s="82">
        <v>170</v>
      </c>
    </row>
    <row r="32" spans="1:7" ht="14.4" thickBot="1" x14ac:dyDescent="0.3">
      <c r="A32" s="81" t="s">
        <v>300</v>
      </c>
      <c r="B32" s="81"/>
      <c r="C32" s="81"/>
      <c r="D32" s="81"/>
      <c r="E32" s="81"/>
      <c r="F32" s="79"/>
      <c r="G32" s="141">
        <v>45050</v>
      </c>
    </row>
    <row r="33" spans="1:7" ht="14.4" thickTop="1" x14ac:dyDescent="0.25">
      <c r="A33" s="81"/>
      <c r="B33" s="81"/>
      <c r="C33" s="81"/>
      <c r="D33" s="81"/>
      <c r="E33" s="81"/>
      <c r="F33" s="79"/>
      <c r="G33" s="82"/>
    </row>
    <row r="34" spans="1:7" x14ac:dyDescent="0.25">
      <c r="A34" s="75"/>
      <c r="B34" s="75"/>
      <c r="C34" s="75"/>
      <c r="D34" s="75"/>
      <c r="E34" s="75"/>
      <c r="F34" s="85"/>
      <c r="G34" s="86"/>
    </row>
    <row r="35" spans="1:7" s="92" customFormat="1" x14ac:dyDescent="0.25">
      <c r="A35" s="81"/>
      <c r="B35" s="81"/>
      <c r="C35" s="81"/>
      <c r="D35" s="81"/>
      <c r="E35" s="81"/>
      <c r="F35" s="85"/>
      <c r="G35" s="81"/>
    </row>
    <row r="36" spans="1:7" s="92" customFormat="1" x14ac:dyDescent="0.25">
      <c r="A36" s="87" t="s">
        <v>122</v>
      </c>
      <c r="B36" s="79"/>
      <c r="C36" s="81"/>
      <c r="D36" s="88"/>
      <c r="E36" s="89" t="s">
        <v>125</v>
      </c>
      <c r="F36" s="89"/>
      <c r="G36" s="93"/>
    </row>
    <row r="37" spans="1:7" s="92" customFormat="1" x14ac:dyDescent="0.25">
      <c r="A37" s="224"/>
      <c r="B37" s="224"/>
      <c r="C37" s="75"/>
      <c r="D37" s="75"/>
      <c r="E37" s="90"/>
      <c r="F37" s="90"/>
      <c r="G37" s="94"/>
    </row>
    <row r="38" spans="1:7" s="92" customFormat="1" x14ac:dyDescent="0.25">
      <c r="A38" s="91"/>
      <c r="B38" s="79"/>
      <c r="C38" s="75"/>
      <c r="D38" s="75"/>
      <c r="E38" s="90"/>
      <c r="F38" s="90"/>
      <c r="G38" s="94"/>
    </row>
    <row r="39" spans="1:7" s="92" customFormat="1" x14ac:dyDescent="0.25">
      <c r="A39" s="225" t="s">
        <v>123</v>
      </c>
      <c r="B39" s="225"/>
      <c r="C39" s="226"/>
      <c r="D39" s="226"/>
      <c r="E39" s="227" t="s">
        <v>275</v>
      </c>
      <c r="F39" s="227"/>
      <c r="G39" s="227"/>
    </row>
    <row r="40" spans="1:7" s="92" customFormat="1" x14ac:dyDescent="0.25">
      <c r="A40" s="219" t="s">
        <v>301</v>
      </c>
      <c r="B40" s="219"/>
      <c r="C40" s="219"/>
      <c r="D40" s="219"/>
      <c r="E40" s="220" t="s">
        <v>302</v>
      </c>
      <c r="F40" s="220"/>
      <c r="G40" s="220"/>
    </row>
    <row r="41" spans="1:7" s="92" customFormat="1" x14ac:dyDescent="0.25">
      <c r="A41" s="221" t="s">
        <v>124</v>
      </c>
      <c r="B41" s="221"/>
      <c r="C41" s="221"/>
      <c r="D41" s="221"/>
      <c r="E41" s="222" t="s">
        <v>127</v>
      </c>
      <c r="F41" s="222"/>
      <c r="G41" s="222"/>
    </row>
  </sheetData>
  <sheetProtection algorithmName="SHA-512" hashValue="ahrepVIQR8noPitnqwx3tGZgUz4fZ1Nwbhc+UCI6VffSu2Gyt37+FraTa6IY3ziWDOHq3KBsNUYEV1X1sRF8EA==" saltValue="2VCqou2zUxpGemroX1ONPQ==" spinCount="100000" sheet="1" objects="1" scenarios="1" selectLockedCells="1" selectUnlockedCells="1"/>
  <mergeCells count="14">
    <mergeCell ref="A3:G3"/>
    <mergeCell ref="A4:G4"/>
    <mergeCell ref="A6:G6"/>
    <mergeCell ref="A37:B37"/>
    <mergeCell ref="A39:B39"/>
    <mergeCell ref="C39:D39"/>
    <mergeCell ref="E39:G39"/>
    <mergeCell ref="A5:G5"/>
    <mergeCell ref="A40:B40"/>
    <mergeCell ref="C40:D40"/>
    <mergeCell ref="E40:G40"/>
    <mergeCell ref="A41:B41"/>
    <mergeCell ref="C41:D41"/>
    <mergeCell ref="E41:G41"/>
  </mergeCells>
  <printOptions horizontalCentered="1"/>
  <pageMargins left="1.4960629921259843" right="0.98425196850393704" top="0.98425196850393704" bottom="0.98425196850393704" header="0.70866141732283472" footer="0.98425196850393704"/>
  <pageSetup scale="92" orientation="portrait" r:id="rId1"/>
  <headerFooter>
    <oddHeader xml:space="preserve">&amp;R&amp;"Times New Roman,Regular"&amp;12Appendix E
Observation No. 6, AAR Page 54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FDE10-C5D7-49FF-BE1A-EAC4985A16A6}">
  <sheetPr>
    <pageSetUpPr fitToPage="1"/>
  </sheetPr>
  <dimension ref="A1:G27"/>
  <sheetViews>
    <sheetView showGridLines="0" zoomScaleNormal="100" zoomScaleSheetLayoutView="100" zoomScalePageLayoutView="85" workbookViewId="0">
      <selection sqref="A1:G1"/>
    </sheetView>
  </sheetViews>
  <sheetFormatPr defaultColWidth="9.109375" defaultRowHeight="13.8" x14ac:dyDescent="0.25"/>
  <cols>
    <col min="1" max="1" width="6" style="24" customWidth="1"/>
    <col min="2" max="2" width="27.109375" style="24" customWidth="1"/>
    <col min="3" max="4" width="19.6640625" style="24" customWidth="1"/>
    <col min="5" max="5" width="13.44140625" style="24" bestFit="1" customWidth="1"/>
    <col min="6" max="6" width="16.5546875" style="24" customWidth="1"/>
    <col min="7" max="7" width="20.6640625" style="24" customWidth="1"/>
    <col min="8" max="16384" width="9.109375" style="24"/>
  </cols>
  <sheetData>
    <row r="1" spans="1:7" x14ac:dyDescent="0.25">
      <c r="A1" s="238" t="s">
        <v>349</v>
      </c>
      <c r="B1" s="238"/>
      <c r="C1" s="238"/>
      <c r="D1" s="238"/>
      <c r="E1" s="238"/>
      <c r="F1" s="238"/>
      <c r="G1" s="238"/>
    </row>
    <row r="2" spans="1:7" x14ac:dyDescent="0.25">
      <c r="A2" s="238" t="s">
        <v>351</v>
      </c>
      <c r="B2" s="238"/>
      <c r="C2" s="238"/>
      <c r="D2" s="238"/>
      <c r="E2" s="238"/>
      <c r="F2" s="238"/>
      <c r="G2" s="238"/>
    </row>
    <row r="3" spans="1:7" x14ac:dyDescent="0.25">
      <c r="A3" s="175" t="s">
        <v>350</v>
      </c>
      <c r="B3" s="175"/>
      <c r="C3" s="175"/>
      <c r="D3" s="175"/>
      <c r="E3" s="175"/>
      <c r="F3" s="175"/>
      <c r="G3" s="175"/>
    </row>
    <row r="4" spans="1:7" ht="14.4" thickBot="1" x14ac:dyDescent="0.3"/>
    <row r="5" spans="1:7" ht="45.75" customHeight="1" thickBot="1" x14ac:dyDescent="0.3">
      <c r="A5" s="95"/>
      <c r="B5" s="96" t="s">
        <v>303</v>
      </c>
      <c r="C5" s="96" t="s">
        <v>304</v>
      </c>
      <c r="D5" s="96" t="s">
        <v>353</v>
      </c>
      <c r="E5" s="96" t="s">
        <v>305</v>
      </c>
      <c r="F5" s="96" t="s">
        <v>306</v>
      </c>
      <c r="G5" s="96" t="s">
        <v>307</v>
      </c>
    </row>
    <row r="6" spans="1:7" ht="97.2" thickBot="1" x14ac:dyDescent="0.3">
      <c r="A6" s="97">
        <v>1</v>
      </c>
      <c r="B6" s="98" t="s">
        <v>308</v>
      </c>
      <c r="C6" s="98" t="s">
        <v>309</v>
      </c>
      <c r="D6" s="99" t="s">
        <v>354</v>
      </c>
      <c r="E6" s="112">
        <v>50000</v>
      </c>
      <c r="F6" s="100" t="s">
        <v>310</v>
      </c>
      <c r="G6" s="98" t="s">
        <v>311</v>
      </c>
    </row>
    <row r="7" spans="1:7" ht="83.4" thickBot="1" x14ac:dyDescent="0.3">
      <c r="A7" s="97">
        <v>2</v>
      </c>
      <c r="B7" s="98" t="s">
        <v>312</v>
      </c>
      <c r="C7" s="98" t="s">
        <v>313</v>
      </c>
      <c r="D7" s="99" t="s">
        <v>314</v>
      </c>
      <c r="E7" s="101">
        <v>72370</v>
      </c>
      <c r="F7" s="101">
        <v>73318.45</v>
      </c>
      <c r="G7" s="98" t="s">
        <v>358</v>
      </c>
    </row>
    <row r="8" spans="1:7" ht="83.4" thickBot="1" x14ac:dyDescent="0.3">
      <c r="A8" s="97">
        <v>3</v>
      </c>
      <c r="B8" s="98" t="s">
        <v>315</v>
      </c>
      <c r="C8" s="98" t="s">
        <v>316</v>
      </c>
      <c r="D8" s="98" t="s">
        <v>317</v>
      </c>
      <c r="E8" s="101">
        <v>30000</v>
      </c>
      <c r="F8" s="101">
        <v>31740.27</v>
      </c>
      <c r="G8" s="98" t="s">
        <v>357</v>
      </c>
    </row>
    <row r="9" spans="1:7" ht="97.2" thickBot="1" x14ac:dyDescent="0.3">
      <c r="A9" s="97">
        <v>4</v>
      </c>
      <c r="B9" s="98" t="s">
        <v>318</v>
      </c>
      <c r="C9" s="98" t="s">
        <v>319</v>
      </c>
      <c r="D9" s="99">
        <v>0</v>
      </c>
      <c r="E9" s="101">
        <v>155000</v>
      </c>
      <c r="F9" s="101">
        <v>5620.95</v>
      </c>
      <c r="G9" s="98" t="s">
        <v>359</v>
      </c>
    </row>
    <row r="10" spans="1:7" ht="69.599999999999994" thickBot="1" x14ac:dyDescent="0.3">
      <c r="A10" s="97">
        <v>5</v>
      </c>
      <c r="B10" s="98" t="s">
        <v>320</v>
      </c>
      <c r="C10" s="98" t="s">
        <v>321</v>
      </c>
      <c r="D10" s="99">
        <v>0</v>
      </c>
      <c r="E10" s="101">
        <v>50000</v>
      </c>
      <c r="F10" s="100">
        <v>0</v>
      </c>
      <c r="G10" s="98" t="s">
        <v>311</v>
      </c>
    </row>
    <row r="11" spans="1:7" ht="111" thickBot="1" x14ac:dyDescent="0.3">
      <c r="A11" s="97">
        <v>6</v>
      </c>
      <c r="B11" s="98" t="s">
        <v>322</v>
      </c>
      <c r="C11" s="98" t="s">
        <v>323</v>
      </c>
      <c r="D11" s="98" t="s">
        <v>324</v>
      </c>
      <c r="E11" s="101">
        <v>100000</v>
      </c>
      <c r="F11" s="101">
        <v>212070</v>
      </c>
      <c r="G11" s="98" t="s">
        <v>360</v>
      </c>
    </row>
    <row r="12" spans="1:7" ht="207.6" thickBot="1" x14ac:dyDescent="0.3">
      <c r="A12" s="97">
        <v>7</v>
      </c>
      <c r="B12" s="98" t="s">
        <v>325</v>
      </c>
      <c r="C12" s="98" t="s">
        <v>326</v>
      </c>
      <c r="D12" s="98" t="s">
        <v>327</v>
      </c>
      <c r="E12" s="101">
        <v>10000</v>
      </c>
      <c r="F12" s="101">
        <v>9429.59</v>
      </c>
      <c r="G12" s="98" t="s">
        <v>361</v>
      </c>
    </row>
    <row r="13" spans="1:7" ht="69.599999999999994" thickBot="1" x14ac:dyDescent="0.3">
      <c r="A13" s="97">
        <v>8</v>
      </c>
      <c r="B13" s="98" t="s">
        <v>328</v>
      </c>
      <c r="C13" s="98" t="s">
        <v>329</v>
      </c>
      <c r="D13" s="98" t="s">
        <v>330</v>
      </c>
      <c r="E13" s="101">
        <v>25000</v>
      </c>
      <c r="F13" s="101">
        <v>46931.13</v>
      </c>
      <c r="G13" s="98" t="s">
        <v>362</v>
      </c>
    </row>
    <row r="14" spans="1:7" ht="83.4" thickBot="1" x14ac:dyDescent="0.3">
      <c r="A14" s="97">
        <v>9</v>
      </c>
      <c r="B14" s="98" t="s">
        <v>331</v>
      </c>
      <c r="C14" s="98" t="s">
        <v>332</v>
      </c>
      <c r="D14" s="98" t="s">
        <v>333</v>
      </c>
      <c r="E14" s="101">
        <v>10000</v>
      </c>
      <c r="F14" s="101">
        <v>8835.77</v>
      </c>
      <c r="G14" s="98" t="s">
        <v>363</v>
      </c>
    </row>
    <row r="15" spans="1:7" ht="151.80000000000001" x14ac:dyDescent="0.25">
      <c r="A15" s="228" t="s">
        <v>334</v>
      </c>
      <c r="B15" s="231" t="s">
        <v>335</v>
      </c>
      <c r="C15" s="231" t="s">
        <v>336</v>
      </c>
      <c r="D15" s="103" t="s">
        <v>337</v>
      </c>
      <c r="E15" s="104" t="s">
        <v>339</v>
      </c>
      <c r="F15" s="234">
        <v>4480716.53</v>
      </c>
      <c r="G15" s="231" t="s">
        <v>364</v>
      </c>
    </row>
    <row r="16" spans="1:7" x14ac:dyDescent="0.25">
      <c r="A16" s="229"/>
      <c r="B16" s="232"/>
      <c r="C16" s="232"/>
      <c r="D16" s="103"/>
      <c r="E16" s="105">
        <v>70000</v>
      </c>
      <c r="F16" s="235"/>
      <c r="G16" s="232"/>
    </row>
    <row r="17" spans="1:7" ht="97.2" thickBot="1" x14ac:dyDescent="0.3">
      <c r="A17" s="230"/>
      <c r="B17" s="233"/>
      <c r="C17" s="233"/>
      <c r="D17" s="98" t="s">
        <v>338</v>
      </c>
      <c r="E17" s="106"/>
      <c r="F17" s="236"/>
      <c r="G17" s="233"/>
    </row>
    <row r="18" spans="1:7" ht="96.6" x14ac:dyDescent="0.25">
      <c r="A18" s="228">
        <v>11</v>
      </c>
      <c r="B18" s="231" t="s">
        <v>340</v>
      </c>
      <c r="C18" s="231" t="s">
        <v>341</v>
      </c>
      <c r="D18" s="231" t="s">
        <v>342</v>
      </c>
      <c r="E18" s="234">
        <v>15000</v>
      </c>
      <c r="F18" s="234">
        <v>10140.68</v>
      </c>
      <c r="G18" s="103" t="s">
        <v>365</v>
      </c>
    </row>
    <row r="19" spans="1:7" x14ac:dyDescent="0.25">
      <c r="A19" s="229"/>
      <c r="B19" s="232"/>
      <c r="C19" s="232"/>
      <c r="D19" s="232"/>
      <c r="E19" s="235"/>
      <c r="F19" s="235"/>
      <c r="G19" s="107"/>
    </row>
    <row r="20" spans="1:7" ht="55.8" thickBot="1" x14ac:dyDescent="0.3">
      <c r="A20" s="230"/>
      <c r="B20" s="233"/>
      <c r="C20" s="233"/>
      <c r="D20" s="233"/>
      <c r="E20" s="236"/>
      <c r="F20" s="236"/>
      <c r="G20" s="98" t="s">
        <v>366</v>
      </c>
    </row>
    <row r="21" spans="1:7" ht="179.4" x14ac:dyDescent="0.25">
      <c r="A21" s="228">
        <v>12</v>
      </c>
      <c r="B21" s="231" t="s">
        <v>320</v>
      </c>
      <c r="C21" s="231" t="s">
        <v>343</v>
      </c>
      <c r="D21" s="231" t="s">
        <v>344</v>
      </c>
      <c r="E21" s="234">
        <v>227000</v>
      </c>
      <c r="F21" s="234">
        <v>938200.87</v>
      </c>
      <c r="G21" s="103" t="s">
        <v>380</v>
      </c>
    </row>
    <row r="22" spans="1:7" x14ac:dyDescent="0.25">
      <c r="A22" s="229"/>
      <c r="B22" s="232"/>
      <c r="C22" s="232"/>
      <c r="D22" s="232"/>
      <c r="E22" s="235"/>
      <c r="F22" s="235"/>
      <c r="G22" s="107"/>
    </row>
    <row r="23" spans="1:7" ht="69.599999999999994" thickBot="1" x14ac:dyDescent="0.3">
      <c r="A23" s="230"/>
      <c r="B23" s="233"/>
      <c r="C23" s="233"/>
      <c r="D23" s="233"/>
      <c r="E23" s="236"/>
      <c r="F23" s="236"/>
      <c r="G23" s="98" t="s">
        <v>367</v>
      </c>
    </row>
    <row r="24" spans="1:7" ht="69.599999999999994" thickBot="1" x14ac:dyDescent="0.3">
      <c r="A24" s="97">
        <v>13</v>
      </c>
      <c r="B24" s="102" t="s">
        <v>345</v>
      </c>
      <c r="C24" s="98" t="s">
        <v>346</v>
      </c>
      <c r="D24" s="99">
        <v>0</v>
      </c>
      <c r="E24" s="101">
        <v>5000</v>
      </c>
      <c r="F24" s="100">
        <v>0</v>
      </c>
      <c r="G24" s="98" t="s">
        <v>368</v>
      </c>
    </row>
    <row r="25" spans="1:7" ht="14.4" thickBot="1" x14ac:dyDescent="0.3">
      <c r="A25" s="108"/>
      <c r="B25" s="109" t="s">
        <v>42</v>
      </c>
      <c r="C25" s="106"/>
      <c r="D25" s="110"/>
      <c r="E25" s="111" t="s">
        <v>347</v>
      </c>
      <c r="F25" s="111" t="s">
        <v>348</v>
      </c>
      <c r="G25" s="110"/>
    </row>
    <row r="27" spans="1:7" ht="27.75" customHeight="1" x14ac:dyDescent="0.25">
      <c r="A27" s="237" t="s">
        <v>352</v>
      </c>
      <c r="B27" s="237"/>
      <c r="C27" s="237"/>
      <c r="D27" s="237"/>
      <c r="E27" s="237"/>
      <c r="F27" s="237"/>
      <c r="G27" s="237"/>
    </row>
  </sheetData>
  <sheetProtection algorithmName="SHA-512" hashValue="WzHLUxBK6g7nYC/3cvagE4eSDAlrmTTofR9qU4jXhRS929zqAd/fnKcfKhsR9ejlmjl0nY5NunjM32RCKTxjBQ==" saltValue="JkmoI9jinI+HXqFiBBb8MQ==" spinCount="100000" sheet="1" objects="1" scenarios="1" selectLockedCells="1" selectUnlockedCells="1"/>
  <mergeCells count="21">
    <mergeCell ref="A27:G27"/>
    <mergeCell ref="A1:G1"/>
    <mergeCell ref="A2:G2"/>
    <mergeCell ref="A3:G3"/>
    <mergeCell ref="F18:F20"/>
    <mergeCell ref="A21:A23"/>
    <mergeCell ref="B21:B23"/>
    <mergeCell ref="C21:C23"/>
    <mergeCell ref="D21:D23"/>
    <mergeCell ref="E21:E23"/>
    <mergeCell ref="F21:F23"/>
    <mergeCell ref="A15:A17"/>
    <mergeCell ref="B15:B17"/>
    <mergeCell ref="C15:C17"/>
    <mergeCell ref="F15:F17"/>
    <mergeCell ref="G15:G17"/>
    <mergeCell ref="A18:A20"/>
    <mergeCell ref="B18:B20"/>
    <mergeCell ref="C18:C20"/>
    <mergeCell ref="D18:D20"/>
    <mergeCell ref="E18:E20"/>
  </mergeCells>
  <printOptions horizontalCentered="1"/>
  <pageMargins left="0.9055118110236221" right="0" top="0.98425196850393704" bottom="0.78740157480314965" header="0.51181102362204722" footer="0.98425196850393704"/>
  <pageSetup scale="64" fitToHeight="2" orientation="portrait" r:id="rId1"/>
  <headerFooter>
    <oddHeader xml:space="preserve">&amp;R&amp;"Times New Roman,Regular"&amp;12Appendix F (Page &amp;P of &amp;N)
Observation No. 8, AAR Page 61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</vt:lpstr>
      <vt:lpstr>B</vt:lpstr>
      <vt:lpstr>C</vt:lpstr>
      <vt:lpstr>D</vt:lpstr>
      <vt:lpstr>E</vt:lpstr>
      <vt:lpstr>F</vt:lpstr>
      <vt:lpstr>B!Print_Area</vt:lpstr>
      <vt:lpstr>D!Print_Area</vt:lpstr>
      <vt:lpstr>E!Print_Area</vt:lpstr>
      <vt:lpstr>'C'!Print_Titles</vt:lpstr>
      <vt:lpstr>D!Print_Titles</vt:lpstr>
      <vt:lpstr>F!Print_Titles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Appendices</dc:title>
  <dc:creator>COA - Bulacan Agricultural State College, Region 3</dc:creator>
  <cp:lastModifiedBy>Mario B. Bacoco</cp:lastModifiedBy>
  <cp:lastPrinted>2022-06-02T06:34:27Z</cp:lastPrinted>
  <dcterms:created xsi:type="dcterms:W3CDTF">2022-03-03T06:24:46Z</dcterms:created>
  <dcterms:modified xsi:type="dcterms:W3CDTF">2022-06-02T06:34:31Z</dcterms:modified>
</cp:coreProperties>
</file>